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7" firstSheet="1" activeTab="1"/>
  </bookViews>
  <sheets>
    <sheet name="基本信息录入" sheetId="1" state="hidden" r:id="rId1"/>
    <sheet name="登记表" sheetId="2" r:id="rId2"/>
    <sheet name="表外数据录入" sheetId="3" state="hidden" r:id="rId3"/>
    <sheet name="指标计算" sheetId="4" state="hidden" r:id="rId4"/>
  </sheets>
  <definedNames>
    <definedName name="_xlnm.Print_Area" localSheetId="1">'登记表'!$A$1:$I$22</definedName>
    <definedName name="_xlnm.Print_Area" localSheetId="3">'指标计算'!$A$1:$G$48</definedName>
    <definedName name="_xlnm.Print_Titles" localSheetId="1">'登记表'!$2:$2</definedName>
  </definedNames>
  <calcPr fullCalcOnLoad="1"/>
</workbook>
</file>

<file path=xl/comments3.xml><?xml version="1.0" encoding="utf-8"?>
<comments xmlns="http://schemas.openxmlformats.org/spreadsheetml/2006/main">
  <authors>
    <author>Jeffery</author>
    <author>user</author>
  </authors>
  <commentList>
    <comment ref="E16" authorId="0">
      <text>
        <r>
          <rPr>
            <sz val="9"/>
            <rFont val="宋体"/>
            <family val="0"/>
          </rPr>
          <t xml:space="preserve">提醒:
   本格设有主营业务收入校验公式请勿删除。
</t>
        </r>
      </text>
    </comment>
    <comment ref="E20" authorId="0">
      <text>
        <r>
          <rPr>
            <sz val="9"/>
            <rFont val="宋体"/>
            <family val="0"/>
          </rPr>
          <t xml:space="preserve">提醒:
   本格设有主营业务成本校验公式请勿删除。
</t>
        </r>
      </text>
    </comment>
    <comment ref="E23" authorId="0">
      <text>
        <r>
          <rPr>
            <sz val="9"/>
            <rFont val="宋体"/>
            <family val="0"/>
          </rPr>
          <t>提醒:
   本格设有存货增加额校验公式请勿删除。</t>
        </r>
      </text>
    </comment>
    <comment ref="D27" authorId="1">
      <text>
        <r>
          <rPr>
            <sz val="9"/>
            <rFont val="宋体"/>
            <family val="0"/>
          </rPr>
          <t xml:space="preserve">提醒:
  所得税税率须根据企业实际税率修改。
   本批注不会被打印，如不希望显示，请点击“视图”，再点击“批注”，本批注即隐藏，本表其他批注不再另作说明。
</t>
        </r>
      </text>
    </comment>
    <comment ref="D43" authorId="1">
      <text>
        <r>
          <rPr>
            <sz val="9"/>
            <rFont val="宋体"/>
            <family val="0"/>
          </rPr>
          <t xml:space="preserve">提醒:
  灰色阴影部分须根据企业实际计提比例修改，如是按账龄计提坏账准备，则按实际计提数直接填在坏账准备金额栏。
</t>
        </r>
      </text>
    </comment>
  </commentList>
</comments>
</file>

<file path=xl/sharedStrings.xml><?xml version="1.0" encoding="utf-8"?>
<sst xmlns="http://schemas.openxmlformats.org/spreadsheetml/2006/main" count="330" uniqueCount="292">
  <si>
    <t>报表编制基本信息录入</t>
  </si>
  <si>
    <t>编制单位：</t>
  </si>
  <si>
    <t>所属时期或截止时间：</t>
  </si>
  <si>
    <t>企业负责人：</t>
  </si>
  <si>
    <t>财务负责人：</t>
  </si>
  <si>
    <t>制表人：</t>
  </si>
  <si>
    <t>说明：基本信息录入后，将会自动显示在各报表的相关位置。</t>
  </si>
  <si>
    <t>报表目录</t>
  </si>
  <si>
    <r>
      <t>编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号</t>
    </r>
  </si>
  <si>
    <t>行次</t>
  </si>
  <si>
    <t>报表名称</t>
  </si>
  <si>
    <t>A01</t>
  </si>
  <si>
    <t>基本信息录入</t>
  </si>
  <si>
    <t>会企01表</t>
  </si>
  <si>
    <r>
      <rPr>
        <u val="single"/>
        <sz val="10"/>
        <color indexed="12"/>
        <rFont val="宋体"/>
        <family val="0"/>
      </rPr>
      <t>资产负债表</t>
    </r>
  </si>
  <si>
    <t>会企02表</t>
  </si>
  <si>
    <r>
      <rPr>
        <u val="single"/>
        <sz val="10"/>
        <color indexed="12"/>
        <rFont val="宋体"/>
        <family val="0"/>
      </rPr>
      <t>利润及利润分配表</t>
    </r>
  </si>
  <si>
    <t>会企03表</t>
  </si>
  <si>
    <r>
      <rPr>
        <u val="single"/>
        <sz val="10"/>
        <color indexed="12"/>
        <rFont val="宋体"/>
        <family val="0"/>
      </rPr>
      <t>现金流量表</t>
    </r>
  </si>
  <si>
    <t>会企04表</t>
  </si>
  <si>
    <t>所有者权益变动表</t>
  </si>
  <si>
    <t>汪清县电子商务进农村村级服务站基本情况表</t>
  </si>
  <si>
    <t>乡镇</t>
  </si>
  <si>
    <t>站点编号</t>
  </si>
  <si>
    <t>行政村</t>
  </si>
  <si>
    <t>是否是贫困村</t>
  </si>
  <si>
    <t>村书记及电话</t>
  </si>
  <si>
    <t>站长人选</t>
  </si>
  <si>
    <t>电话</t>
  </si>
  <si>
    <t>村站地址</t>
  </si>
  <si>
    <t>备注</t>
  </si>
  <si>
    <t>罗子沟镇</t>
  </si>
  <si>
    <t>金星村</t>
  </si>
  <si>
    <t>王发章13843343316</t>
  </si>
  <si>
    <t>郎妮</t>
  </si>
  <si>
    <t>村部</t>
  </si>
  <si>
    <t xml:space="preserve">代买代卖、快递收发、充值缴费、票务预定、家政服务、小额贷款 </t>
  </si>
  <si>
    <t>河东村</t>
  </si>
  <si>
    <t>是</t>
  </si>
  <si>
    <t>王相元13894345615</t>
  </si>
  <si>
    <t>张晓梅</t>
  </si>
  <si>
    <t>创业村</t>
  </si>
  <si>
    <t>高永哲18744388799</t>
  </si>
  <si>
    <t>赵仁花</t>
  </si>
  <si>
    <t>超市</t>
  </si>
  <si>
    <t>新村</t>
  </si>
  <si>
    <t>赵连成04338480304</t>
  </si>
  <si>
    <t>赵雅楠</t>
  </si>
  <si>
    <t>内河村</t>
  </si>
  <si>
    <t>孟丽华15843397986</t>
  </si>
  <si>
    <t>孟丽华</t>
  </si>
  <si>
    <t>春阳镇</t>
  </si>
  <si>
    <t>红云村</t>
  </si>
  <si>
    <t>姜学俊17767946918</t>
  </si>
  <si>
    <t>姜学俊</t>
  </si>
  <si>
    <t>老庙村</t>
  </si>
  <si>
    <t>张延波13630682330</t>
  </si>
  <si>
    <t>张延波</t>
  </si>
  <si>
    <t>石头村</t>
  </si>
  <si>
    <t>武明海13104339128</t>
  </si>
  <si>
    <t>武明海</t>
  </si>
  <si>
    <t>鸡冠乡</t>
  </si>
  <si>
    <t>新民村</t>
  </si>
  <si>
    <t>杨  春15043360666</t>
  </si>
  <si>
    <t>周群磊</t>
  </si>
  <si>
    <t>大兴沟镇</t>
  </si>
  <si>
    <t>新立村</t>
  </si>
  <si>
    <t>高著臣15934903656</t>
  </si>
  <si>
    <t>王恩富</t>
  </si>
  <si>
    <t>庙岭村</t>
  </si>
  <si>
    <t>刘玉德15568087659</t>
  </si>
  <si>
    <t>王继红</t>
  </si>
  <si>
    <t>老村部</t>
  </si>
  <si>
    <t>复安村</t>
  </si>
  <si>
    <t>南卫星13843343300</t>
  </si>
  <si>
    <t>南卫星</t>
  </si>
  <si>
    <t>柳亭村</t>
  </si>
  <si>
    <t>王昌华15526709240</t>
  </si>
  <si>
    <t>赵云鹤</t>
  </si>
  <si>
    <t>香玉食品</t>
  </si>
  <si>
    <t>东光镇</t>
  </si>
  <si>
    <t>十里坪村</t>
  </si>
  <si>
    <t>郑友田13944773144</t>
  </si>
  <si>
    <t>杨文龙</t>
  </si>
  <si>
    <t>新村部</t>
  </si>
  <si>
    <t>仓林村</t>
  </si>
  <si>
    <t>朱松元13630666927</t>
  </si>
  <si>
    <t>杨金龙</t>
  </si>
  <si>
    <t>清河村</t>
  </si>
  <si>
    <t>王来彬13596571699</t>
  </si>
  <si>
    <t>张淑娟</t>
  </si>
  <si>
    <t>林子沟村</t>
  </si>
  <si>
    <t>何希光15584621313</t>
  </si>
  <si>
    <t>朱洪波</t>
  </si>
  <si>
    <t>尖山子村</t>
  </si>
  <si>
    <t>苏殿宝15943302885</t>
  </si>
  <si>
    <t>邱照富</t>
  </si>
  <si>
    <t>牡丹村</t>
  </si>
  <si>
    <t>孟繁民13654432700</t>
  </si>
  <si>
    <t>孟繁民</t>
  </si>
  <si>
    <t>百草沟镇</t>
  </si>
  <si>
    <t>正阳村</t>
  </si>
  <si>
    <t>张松虎18743311116</t>
  </si>
  <si>
    <t>张松虎</t>
  </si>
  <si>
    <t>编制现金流量表所需表外数据录入</t>
  </si>
  <si>
    <t>序号</t>
  </si>
  <si>
    <r>
      <t>项</t>
    </r>
    <r>
      <rPr>
        <sz val="9"/>
        <rFont val="Arial"/>
        <family val="2"/>
      </rPr>
      <t xml:space="preserve">      </t>
    </r>
    <r>
      <rPr>
        <sz val="9"/>
        <rFont val="宋体"/>
        <family val="0"/>
      </rPr>
      <t>目</t>
    </r>
  </si>
  <si>
    <r>
      <t>金</t>
    </r>
    <r>
      <rPr>
        <sz val="9"/>
        <rFont val="Arial"/>
        <family val="2"/>
      </rPr>
      <t xml:space="preserve">     </t>
    </r>
    <r>
      <rPr>
        <sz val="9"/>
        <rFont val="宋体"/>
        <family val="0"/>
      </rPr>
      <t>额</t>
    </r>
  </si>
  <si>
    <r>
      <t xml:space="preserve">  </t>
    </r>
    <r>
      <rPr>
        <sz val="9"/>
        <rFont val="宋体"/>
        <family val="0"/>
      </rPr>
      <t>支付给职工的工资、奖金及各项津贴</t>
    </r>
  </si>
  <si>
    <t>养老保险金</t>
  </si>
  <si>
    <t>医疗保险金</t>
  </si>
  <si>
    <t>失业保险费</t>
  </si>
  <si>
    <t>住房公积金</t>
  </si>
  <si>
    <t>劳动保护费</t>
  </si>
  <si>
    <r>
      <t xml:space="preserve">  </t>
    </r>
    <r>
      <rPr>
        <sz val="9"/>
        <rFont val="宋体"/>
        <family val="0"/>
      </rPr>
      <t>支付给职工的其他福利费</t>
    </r>
  </si>
  <si>
    <t>支付给职工以及为职工支付的现金合计</t>
  </si>
  <si>
    <t>增值税税率</t>
  </si>
  <si>
    <r>
      <t>主营业务收入（</t>
    </r>
    <r>
      <rPr>
        <sz val="10"/>
        <rFont val="Arial"/>
        <family val="2"/>
      </rPr>
      <t>17</t>
    </r>
    <r>
      <rPr>
        <sz val="10"/>
        <rFont val="宋体"/>
        <family val="0"/>
      </rPr>
      <t>％增值税部分）</t>
    </r>
  </si>
  <si>
    <r>
      <t>主营业务收入（</t>
    </r>
    <r>
      <rPr>
        <sz val="10"/>
        <rFont val="Arial"/>
        <family val="2"/>
      </rPr>
      <t>13</t>
    </r>
    <r>
      <rPr>
        <sz val="10"/>
        <rFont val="宋体"/>
        <family val="0"/>
      </rPr>
      <t>％增值税部分）</t>
    </r>
  </si>
  <si>
    <r>
      <t>主营业务收入（</t>
    </r>
    <r>
      <rPr>
        <sz val="10"/>
        <rFont val="Arial"/>
        <family val="2"/>
      </rPr>
      <t>6</t>
    </r>
    <r>
      <rPr>
        <sz val="10"/>
        <rFont val="宋体"/>
        <family val="0"/>
      </rPr>
      <t>％增值税部分）</t>
    </r>
  </si>
  <si>
    <r>
      <t>主营业务收入（</t>
    </r>
    <r>
      <rPr>
        <sz val="10"/>
        <rFont val="Arial"/>
        <family val="2"/>
      </rPr>
      <t>4</t>
    </r>
    <r>
      <rPr>
        <sz val="10"/>
        <rFont val="宋体"/>
        <family val="0"/>
      </rPr>
      <t>％增值税部分）</t>
    </r>
  </si>
  <si>
    <r>
      <t>非应税项目主营业务收入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本栏仅供校验勾稽关系不计算销项税额</t>
    </r>
    <r>
      <rPr>
        <sz val="9"/>
        <rFont val="Times New Roman"/>
        <family val="1"/>
      </rPr>
      <t>)</t>
    </r>
  </si>
  <si>
    <t>含其他行业主营业务收入</t>
  </si>
  <si>
    <t>销项税额合计</t>
  </si>
  <si>
    <r>
      <t>主营业务成本（</t>
    </r>
    <r>
      <rPr>
        <sz val="10"/>
        <rFont val="Arial"/>
        <family val="2"/>
      </rPr>
      <t>17</t>
    </r>
    <r>
      <rPr>
        <sz val="10"/>
        <rFont val="宋体"/>
        <family val="0"/>
      </rPr>
      <t>％增值税部分）</t>
    </r>
  </si>
  <si>
    <r>
      <t>主营业务成本（</t>
    </r>
    <r>
      <rPr>
        <sz val="10"/>
        <rFont val="Arial"/>
        <family val="2"/>
      </rPr>
      <t>13</t>
    </r>
    <r>
      <rPr>
        <sz val="10"/>
        <rFont val="宋体"/>
        <family val="0"/>
      </rPr>
      <t>％增值税部分）</t>
    </r>
  </si>
  <si>
    <r>
      <t>小规模纳税人主营业务成本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本栏仅供校验勾稽关系不计算进项税额</t>
    </r>
    <r>
      <rPr>
        <sz val="9"/>
        <rFont val="Times New Roman"/>
        <family val="1"/>
      </rPr>
      <t>)</t>
    </r>
  </si>
  <si>
    <r>
      <t>非增值税行业主营业务成本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本栏仅供校验勾稽关系不计算进项税额</t>
    </r>
    <r>
      <rPr>
        <sz val="9"/>
        <rFont val="Times New Roman"/>
        <family val="1"/>
      </rPr>
      <t>)</t>
    </r>
  </si>
  <si>
    <r>
      <t>存货增加额（</t>
    </r>
    <r>
      <rPr>
        <sz val="10"/>
        <rFont val="Arial"/>
        <family val="2"/>
      </rPr>
      <t>17</t>
    </r>
    <r>
      <rPr>
        <sz val="10"/>
        <rFont val="宋体"/>
        <family val="0"/>
      </rPr>
      <t>％部分）</t>
    </r>
  </si>
  <si>
    <r>
      <t>存货增加额（</t>
    </r>
    <r>
      <rPr>
        <sz val="10"/>
        <rFont val="Arial"/>
        <family val="2"/>
      </rPr>
      <t>13</t>
    </r>
    <r>
      <rPr>
        <sz val="10"/>
        <rFont val="宋体"/>
        <family val="0"/>
      </rPr>
      <t>％部分）</t>
    </r>
  </si>
  <si>
    <r>
      <t>小规模纳税人进货增加额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本栏仅供校验勾稽关系不计算进项税额</t>
    </r>
    <r>
      <rPr>
        <sz val="9"/>
        <rFont val="Times New Roman"/>
        <family val="1"/>
      </rPr>
      <t>)</t>
    </r>
  </si>
  <si>
    <t>进项税额合计</t>
  </si>
  <si>
    <t>应交增值税</t>
  </si>
  <si>
    <t>在“主营业务税金及附加”科目列支的各项税金</t>
  </si>
  <si>
    <t>所得税</t>
  </si>
  <si>
    <t>管理费用中列支的税金</t>
  </si>
  <si>
    <t>未通过“应交税金”科目核算的其他税金</t>
  </si>
  <si>
    <t>支付的各项税费合计</t>
  </si>
  <si>
    <t>收到的税费返还合计</t>
  </si>
  <si>
    <r>
      <t xml:space="preserve">      </t>
    </r>
    <r>
      <rPr>
        <sz val="9"/>
        <rFont val="宋体"/>
        <family val="0"/>
      </rPr>
      <t>出口退税</t>
    </r>
  </si>
  <si>
    <r>
      <t xml:space="preserve">      </t>
    </r>
    <r>
      <rPr>
        <sz val="9"/>
        <rFont val="宋体"/>
        <family val="0"/>
      </rPr>
      <t>增值税返回</t>
    </r>
  </si>
  <si>
    <r>
      <t xml:space="preserve">      </t>
    </r>
    <r>
      <rPr>
        <sz val="9"/>
        <rFont val="宋体"/>
        <family val="0"/>
      </rPr>
      <t>所得税返回</t>
    </r>
  </si>
  <si>
    <r>
      <t xml:space="preserve">      </t>
    </r>
    <r>
      <rPr>
        <sz val="9"/>
        <rFont val="宋体"/>
        <family val="0"/>
      </rPr>
      <t>财政扶持补贴</t>
    </r>
  </si>
  <si>
    <r>
      <t xml:space="preserve">      </t>
    </r>
    <r>
      <rPr>
        <sz val="9"/>
        <rFont val="宋体"/>
        <family val="0"/>
      </rPr>
      <t>其他税收返回</t>
    </r>
  </si>
  <si>
    <t>分配股利、利润或偿付利息所支付的现金合计</t>
  </si>
  <si>
    <r>
      <t xml:space="preserve">    </t>
    </r>
    <r>
      <rPr>
        <sz val="9"/>
        <rFont val="宋体"/>
        <family val="0"/>
      </rPr>
      <t>分配股利所支付的现金</t>
    </r>
  </si>
  <si>
    <r>
      <t xml:space="preserve">    </t>
    </r>
    <r>
      <rPr>
        <sz val="9"/>
        <rFont val="宋体"/>
        <family val="0"/>
      </rPr>
      <t>分配利润所支付的现金</t>
    </r>
  </si>
  <si>
    <r>
      <t xml:space="preserve">    </t>
    </r>
    <r>
      <rPr>
        <sz val="9"/>
        <rFont val="宋体"/>
        <family val="0"/>
      </rPr>
      <t>利息支出</t>
    </r>
    <r>
      <rPr>
        <sz val="9"/>
        <rFont val="Arial"/>
        <family val="2"/>
      </rPr>
      <t>(</t>
    </r>
    <r>
      <rPr>
        <sz val="9"/>
        <rFont val="宋体"/>
        <family val="0"/>
      </rPr>
      <t>根据财务费用科目明细提取，不抵减利息收入</t>
    </r>
    <r>
      <rPr>
        <sz val="9"/>
        <rFont val="Arial"/>
        <family val="2"/>
      </rPr>
      <t>)</t>
    </r>
  </si>
  <si>
    <r>
      <t xml:space="preserve">            </t>
    </r>
    <r>
      <rPr>
        <sz val="9"/>
        <rFont val="宋体"/>
        <family val="0"/>
      </rPr>
      <t>减：应收票据贴现利息支出</t>
    </r>
  </si>
  <si>
    <r>
      <t xml:space="preserve">    </t>
    </r>
    <r>
      <rPr>
        <sz val="9"/>
        <rFont val="宋体"/>
        <family val="0"/>
      </rPr>
      <t>非经营性利息净支出</t>
    </r>
  </si>
  <si>
    <t>计提的资产减值准备合计</t>
  </si>
  <si>
    <t>计提比例</t>
  </si>
  <si>
    <r>
      <t xml:space="preserve">       </t>
    </r>
    <r>
      <rPr>
        <sz val="9"/>
        <rFont val="宋体"/>
        <family val="0"/>
      </rPr>
      <t>坏帐准备</t>
    </r>
  </si>
  <si>
    <r>
      <t xml:space="preserve">       </t>
    </r>
    <r>
      <rPr>
        <sz val="9"/>
        <rFont val="宋体"/>
        <family val="0"/>
      </rPr>
      <t>短期投资跌价准备</t>
    </r>
  </si>
  <si>
    <r>
      <t xml:space="preserve">       </t>
    </r>
    <r>
      <rPr>
        <sz val="9"/>
        <rFont val="宋体"/>
        <family val="0"/>
      </rPr>
      <t>存货跌价准备</t>
    </r>
  </si>
  <si>
    <r>
      <t xml:space="preserve">       </t>
    </r>
    <r>
      <rPr>
        <sz val="9"/>
        <rFont val="宋体"/>
        <family val="0"/>
      </rPr>
      <t>长期投资减值准备</t>
    </r>
  </si>
  <si>
    <r>
      <t xml:space="preserve">      </t>
    </r>
    <r>
      <rPr>
        <sz val="9"/>
        <rFont val="宋体"/>
        <family val="0"/>
      </rPr>
      <t>固定资产减值准备</t>
    </r>
  </si>
  <si>
    <r>
      <t xml:space="preserve">      </t>
    </r>
    <r>
      <rPr>
        <sz val="9"/>
        <rFont val="宋体"/>
        <family val="0"/>
      </rPr>
      <t>无形资产减值准备</t>
    </r>
  </si>
  <si>
    <r>
      <t xml:space="preserve">      </t>
    </r>
    <r>
      <rPr>
        <sz val="9"/>
        <rFont val="宋体"/>
        <family val="0"/>
      </rPr>
      <t>在建工程减值准备</t>
    </r>
  </si>
  <si>
    <r>
      <t xml:space="preserve">      </t>
    </r>
    <r>
      <rPr>
        <sz val="9"/>
        <rFont val="宋体"/>
        <family val="0"/>
      </rPr>
      <t>委托贷款减值准备</t>
    </r>
  </si>
  <si>
    <t>无形资产摊销</t>
  </si>
  <si>
    <t>长期待摊费用摊销</t>
  </si>
  <si>
    <t>固定资产报废损失</t>
  </si>
  <si>
    <r>
      <t>处置固定资产、无形资产和其他长期资产的损失</t>
    </r>
    <r>
      <rPr>
        <sz val="8"/>
        <rFont val="Times New Roman"/>
        <family val="1"/>
      </rPr>
      <t>(</t>
    </r>
    <r>
      <rPr>
        <sz val="8"/>
        <rFont val="宋体"/>
        <family val="0"/>
      </rPr>
      <t>减：损益</t>
    </r>
    <r>
      <rPr>
        <sz val="8"/>
        <rFont val="Times New Roman"/>
        <family val="1"/>
      </rPr>
      <t>)</t>
    </r>
  </si>
  <si>
    <t>收到投资分红或利润</t>
  </si>
  <si>
    <t>处置固定资产和无形资产收回的现金净额</t>
  </si>
  <si>
    <t>处置其他长期资产收回的现金净额</t>
  </si>
  <si>
    <t>处置固定资产、无形资产和其他长期资产所收回的现金净额合计</t>
  </si>
  <si>
    <t>收到的其他与投资活动有关的现金</t>
  </si>
  <si>
    <t>支付的其他与投资活动有关的现金</t>
  </si>
  <si>
    <t>收到的其他与筹资活动有关的现金</t>
  </si>
  <si>
    <t>支付的其他与筹资活动有关的现金</t>
  </si>
  <si>
    <r>
      <t xml:space="preserve">  </t>
    </r>
    <r>
      <rPr>
        <i/>
        <sz val="12"/>
        <rFont val="宋体"/>
        <family val="0"/>
      </rPr>
      <t>签名</t>
    </r>
  </si>
  <si>
    <r>
      <t>项</t>
    </r>
    <r>
      <rPr>
        <i/>
        <sz val="12"/>
        <rFont val="Times New Roman"/>
        <family val="1"/>
      </rPr>
      <t xml:space="preserve">  </t>
    </r>
    <r>
      <rPr>
        <i/>
        <sz val="12"/>
        <rFont val="宋体"/>
        <family val="0"/>
      </rPr>
      <t>目</t>
    </r>
  </si>
  <si>
    <t>财务比率分析表</t>
  </si>
  <si>
    <r>
      <t>编</t>
    </r>
    <r>
      <rPr>
        <i/>
        <sz val="12"/>
        <rFont val="Times New Roman"/>
        <family val="1"/>
      </rPr>
      <t xml:space="preserve"> </t>
    </r>
    <r>
      <rPr>
        <i/>
        <sz val="12"/>
        <rFont val="宋体"/>
        <family val="0"/>
      </rPr>
      <t>制</t>
    </r>
  </si>
  <si>
    <t>类别</t>
  </si>
  <si>
    <t>指标名称</t>
  </si>
  <si>
    <t>上年度</t>
  </si>
  <si>
    <t>本年数</t>
  </si>
  <si>
    <t>比上年增减</t>
  </si>
  <si>
    <t>异常否</t>
  </si>
  <si>
    <t>（计算公式）</t>
  </si>
  <si>
    <t>说明</t>
  </si>
  <si>
    <t>6=5-4</t>
  </si>
  <si>
    <t>一短期偿债能力</t>
  </si>
  <si>
    <t>流动比率</t>
  </si>
  <si>
    <t>流动资产÷流动负债</t>
  </si>
  <si>
    <t>下限100%.200%适当</t>
  </si>
  <si>
    <t>速动比率</t>
  </si>
  <si>
    <r>
      <t>(</t>
    </r>
    <r>
      <rPr>
        <sz val="8"/>
        <rFont val="宋体"/>
        <family val="0"/>
      </rPr>
      <t>货币资金</t>
    </r>
    <r>
      <rPr>
        <sz val="8"/>
        <rFont val="Times New Roman"/>
        <family val="1"/>
      </rPr>
      <t>+</t>
    </r>
    <r>
      <rPr>
        <sz val="8"/>
        <rFont val="宋体"/>
        <family val="0"/>
      </rPr>
      <t>交易性金融资产</t>
    </r>
    <r>
      <rPr>
        <sz val="8"/>
        <rFont val="Times New Roman"/>
        <family val="1"/>
      </rPr>
      <t>+</t>
    </r>
    <r>
      <rPr>
        <sz val="8"/>
        <rFont val="宋体"/>
        <family val="0"/>
      </rPr>
      <t>应收账款</t>
    </r>
    <r>
      <rPr>
        <sz val="8"/>
        <rFont val="Times New Roman"/>
        <family val="1"/>
      </rPr>
      <t>+</t>
    </r>
    <r>
      <rPr>
        <sz val="8"/>
        <rFont val="宋体"/>
        <family val="0"/>
      </rPr>
      <t>应收票据</t>
    </r>
    <r>
      <rPr>
        <sz val="8"/>
        <rFont val="Times New Roman"/>
        <family val="1"/>
      </rPr>
      <t>)</t>
    </r>
    <r>
      <rPr>
        <sz val="8"/>
        <rFont val="宋体"/>
        <family val="0"/>
      </rPr>
      <t>÷流动负债</t>
    </r>
  </si>
  <si>
    <t>100%适当,小于100，风险大</t>
  </si>
  <si>
    <t>现金流动负债比</t>
  </si>
  <si>
    <t>年经营现金净流量÷年末流动负债</t>
  </si>
  <si>
    <t>一长期偿债能力</t>
  </si>
  <si>
    <t>资产负债率</t>
  </si>
  <si>
    <t>负债总额÷资产总额</t>
  </si>
  <si>
    <t>60%适当，大于60%有风险</t>
  </si>
  <si>
    <t>产权比率</t>
  </si>
  <si>
    <t>负债总额÷所有者权益</t>
  </si>
  <si>
    <t>越低风险越小</t>
  </si>
  <si>
    <t>产权比率越高，偿还能力越弱；产权比率越低，能力越强</t>
  </si>
  <si>
    <t>或有负债比率</t>
  </si>
  <si>
    <t>或有负债÷所有者权益</t>
  </si>
  <si>
    <t>已获利息倍数</t>
  </si>
  <si>
    <t>息税前利润总额÷利息支出</t>
  </si>
  <si>
    <t>3适当，应大于1</t>
  </si>
  <si>
    <t>带息负债比率</t>
  </si>
  <si>
    <t>带息负债÷负债总额</t>
  </si>
  <si>
    <t>二、运营能力</t>
  </si>
  <si>
    <t>应收账款周转率</t>
  </si>
  <si>
    <t>营业收入净额÷平均应收账款</t>
  </si>
  <si>
    <t>高，收账快，</t>
  </si>
  <si>
    <t>应收账款周转天数</t>
  </si>
  <si>
    <r>
      <t>360</t>
    </r>
    <r>
      <rPr>
        <sz val="10"/>
        <rFont val="宋体"/>
        <family val="0"/>
      </rPr>
      <t>天÷应收账款周转率，或平均应收账款余额×360/营业收入</t>
    </r>
  </si>
  <si>
    <t>低，收账快，</t>
  </si>
  <si>
    <t>存货周转率</t>
  </si>
  <si>
    <t>销售成本÷平均存货</t>
  </si>
  <si>
    <t>高，快，好</t>
  </si>
  <si>
    <t>存货周转期（天）</t>
  </si>
  <si>
    <r>
      <t>360</t>
    </r>
    <r>
      <rPr>
        <sz val="10"/>
        <rFont val="宋体"/>
        <family val="0"/>
      </rPr>
      <t>天÷存货周转率</t>
    </r>
  </si>
  <si>
    <t>低，快，好</t>
  </si>
  <si>
    <t>流动资产周转率</t>
  </si>
  <si>
    <t>营业收入净额÷平均流动资产</t>
  </si>
  <si>
    <t>流动资产周转期（天）</t>
  </si>
  <si>
    <r>
      <t>360</t>
    </r>
    <r>
      <rPr>
        <sz val="10"/>
        <rFont val="宋体"/>
        <family val="0"/>
      </rPr>
      <t>天÷流动资产周转率</t>
    </r>
  </si>
  <si>
    <t>固定资产周转率</t>
  </si>
  <si>
    <t>营业收入净额÷平均固定资产净值</t>
  </si>
  <si>
    <t>固定资产周转期（天）</t>
  </si>
  <si>
    <r>
      <t>360</t>
    </r>
    <r>
      <rPr>
        <sz val="10"/>
        <rFont val="宋体"/>
        <family val="0"/>
      </rPr>
      <t>天÷固定资产周转率</t>
    </r>
  </si>
  <si>
    <t>总资产周转率</t>
  </si>
  <si>
    <t>营业收入净额÷平均总资产</t>
  </si>
  <si>
    <t>总资产周转期（天)</t>
  </si>
  <si>
    <r>
      <t>360</t>
    </r>
    <r>
      <rPr>
        <sz val="10"/>
        <rFont val="宋体"/>
        <family val="0"/>
      </rPr>
      <t>天÷总资产周转率</t>
    </r>
  </si>
  <si>
    <t>不良资产比率</t>
  </si>
  <si>
    <t>（减值准备余额+应提未提应摊未摊潜亏挂账+未处理资产损失）/（资产总额+减值准备余额）</t>
  </si>
  <si>
    <t>资产现金回收率</t>
  </si>
  <si>
    <t>年经营现金净流量÷平均资产余额</t>
  </si>
  <si>
    <t>三、获利能力</t>
  </si>
  <si>
    <t>营业利润率</t>
  </si>
  <si>
    <t>营业利润÷营业收入</t>
  </si>
  <si>
    <t>高，好</t>
  </si>
  <si>
    <t>营业净利率</t>
  </si>
  <si>
    <t>净利润÷营业收入</t>
  </si>
  <si>
    <t>销售毛利率</t>
  </si>
  <si>
    <r>
      <t>（收入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成本）÷收入</t>
    </r>
  </si>
  <si>
    <t>成本费用利润率</t>
  </si>
  <si>
    <t>利润总额÷成本费用总额</t>
  </si>
  <si>
    <t>盈余现金保障倍数</t>
  </si>
  <si>
    <t>经营现金净流量÷净利润</t>
  </si>
  <si>
    <t>总资产报酬率</t>
  </si>
  <si>
    <t>息税前利润总额÷平均总资产</t>
  </si>
  <si>
    <t>净资产收益率</t>
  </si>
  <si>
    <t>净利润÷平均净资产</t>
  </si>
  <si>
    <t>资本收益率</t>
  </si>
  <si>
    <t>净利润÷平均资本，实收资本和资本公积溢价</t>
  </si>
  <si>
    <t>基本每股收益</t>
  </si>
  <si>
    <t>归属于普通股股东的当期净利润/当期发生在外普通股的加权数</t>
  </si>
  <si>
    <t>每股收益</t>
  </si>
  <si>
    <t>净利润÷普通股平均股数</t>
  </si>
  <si>
    <t>每股股利</t>
  </si>
  <si>
    <t>普通股股利总额÷年末普通股股数</t>
  </si>
  <si>
    <t>市盈率</t>
  </si>
  <si>
    <t>普通股每股市价÷普通股每股收益</t>
  </si>
  <si>
    <t>每股净资产</t>
  </si>
  <si>
    <t>年末股东权益÷年末普通股总数</t>
  </si>
  <si>
    <t>四、发展能力</t>
  </si>
  <si>
    <t>营业收入增长率</t>
  </si>
  <si>
    <t>（本年营业收入-上年收入）/上年收入</t>
  </si>
  <si>
    <t>资本保值增值率</t>
  </si>
  <si>
    <r>
      <t>扣除客观因素后</t>
    </r>
    <r>
      <rPr>
        <sz val="9"/>
        <color indexed="8"/>
        <rFont val="宋体"/>
        <family val="0"/>
      </rPr>
      <t>年末所有者权益÷年初所有者权益</t>
    </r>
  </si>
  <si>
    <t>资本积累率</t>
  </si>
  <si>
    <t>本年所有者权益增长额÷年初所有者权益，亦可上述-1</t>
  </si>
  <si>
    <t>总资产增长率</t>
  </si>
  <si>
    <t>本年总资产增长额÷年初资产总额，</t>
  </si>
  <si>
    <t>营业利润增长率</t>
  </si>
  <si>
    <t>本年营业利润增长额÷上年营业利润总额，</t>
  </si>
  <si>
    <t>技术投入比率</t>
  </si>
  <si>
    <t>本年科技支出÷本年营业收入净额</t>
  </si>
  <si>
    <t>营业收入三年平均增长率</t>
  </si>
  <si>
    <t>（本年营业收入÷三年前收入）开3次方-1</t>
  </si>
  <si>
    <t>资本三年平均增长率</t>
  </si>
  <si>
    <t>（年末所有者权益总额÷三年年末所有者权益总额）开3次方-1</t>
  </si>
  <si>
    <t>综合</t>
  </si>
  <si>
    <t>杜邦分析</t>
  </si>
  <si>
    <t>见单独表格</t>
  </si>
  <si>
    <t>净资产收益率=总资产净利率.权益乘数=营业净利率.总资产周转率.权益乘数</t>
  </si>
  <si>
    <t>权益乘数=资产总额÷所有者权益总额=1/（1-资产负债率）</t>
  </si>
  <si>
    <t>其他比率</t>
  </si>
  <si>
    <t>固定资产综合折旧率</t>
  </si>
  <si>
    <t>年度折旧额÷固定资产原值</t>
  </si>
  <si>
    <t>说明：蓝色字的不能直接计算，需在相应的单元格内，输入数字后即可。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</si>
</sst>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"/>
    <numFmt numFmtId="178" formatCode="#,##0.00_ "/>
    <numFmt numFmtId="179" formatCode="0.0%"/>
    <numFmt numFmtId="180" formatCode="#,##0.000_ "/>
    <numFmt numFmtId="181" formatCode="_(* #,##0_);_(* \(#,##0\);_(* &quot;-&quot;_);_(@_)"/>
    <numFmt numFmtId="182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i/>
      <sz val="12"/>
      <name val="Times New Roman"/>
      <family val="1"/>
    </font>
    <font>
      <b/>
      <sz val="12"/>
      <color indexed="10"/>
      <name val="宋体"/>
      <family val="0"/>
    </font>
    <font>
      <i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2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0"/>
      <color indexed="12"/>
      <name val="宋体"/>
      <family val="0"/>
    </font>
    <font>
      <sz val="12"/>
      <color indexed="12"/>
      <name val="宋体"/>
      <family val="0"/>
    </font>
    <font>
      <sz val="10"/>
      <color indexed="12"/>
      <name val="Arial"/>
      <family val="2"/>
    </font>
    <font>
      <b/>
      <sz val="16"/>
      <color indexed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b/>
      <sz val="9"/>
      <name val="Arial"/>
      <family val="2"/>
    </font>
    <font>
      <b/>
      <sz val="10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9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double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43" fontId="9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4" borderId="0" xfId="0" applyFont="1" applyFill="1" applyAlignment="1" applyProtection="1">
      <alignment vertical="center"/>
      <protection hidden="1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43" fontId="2" fillId="0" borderId="0" xfId="0" applyNumberFormat="1" applyFont="1" applyFill="1" applyBorder="1" applyAlignment="1" applyProtection="1">
      <alignment horizontal="left" shrinkToFit="1"/>
      <protection hidden="1"/>
    </xf>
    <xf numFmtId="43" fontId="2" fillId="0" borderId="1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/>
      <protection hidden="1"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 applyProtection="1">
      <alignment horizontal="center"/>
      <protection hidden="1"/>
    </xf>
    <xf numFmtId="43" fontId="4" fillId="0" borderId="0" xfId="0" applyNumberFormat="1" applyFont="1" applyFill="1" applyBorder="1" applyAlignment="1" applyProtection="1">
      <alignment horizontal="center" shrinkToFit="1"/>
      <protection hidden="1"/>
    </xf>
    <xf numFmtId="43" fontId="4" fillId="0" borderId="10" xfId="0" applyNumberFormat="1" applyFont="1" applyFill="1" applyBorder="1" applyAlignment="1" applyProtection="1">
      <alignment horizontal="center" shrinkToFit="1"/>
      <protection hidden="1"/>
    </xf>
    <xf numFmtId="43" fontId="5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0" xfId="0" applyNumberFormat="1" applyFont="1" applyFill="1" applyBorder="1" applyAlignment="1" applyProtection="1">
      <alignment horizontal="center" shrinkToFit="1"/>
      <protection locked="0"/>
    </xf>
    <xf numFmtId="43" fontId="5" fillId="0" borderId="0" xfId="0" applyNumberFormat="1" applyFont="1" applyFill="1" applyBorder="1" applyAlignment="1" applyProtection="1">
      <alignment horizontal="left" shrinkToFi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177" fontId="6" fillId="0" borderId="16" xfId="15" applyNumberFormat="1" applyFont="1" applyBorder="1" applyAlignment="1" applyProtection="1">
      <alignment/>
      <protection/>
    </xf>
    <xf numFmtId="177" fontId="6" fillId="0" borderId="16" xfId="15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textRotation="255" wrapText="1"/>
      <protection hidden="1"/>
    </xf>
    <xf numFmtId="0" fontId="8" fillId="24" borderId="16" xfId="0" applyFont="1" applyFill="1" applyBorder="1" applyAlignment="1">
      <alignment shrinkToFit="1"/>
    </xf>
    <xf numFmtId="10" fontId="6" fillId="0" borderId="16" xfId="17" applyNumberFormat="1" applyFont="1" applyBorder="1" applyAlignment="1" applyProtection="1">
      <alignment/>
      <protection/>
    </xf>
    <xf numFmtId="178" fontId="6" fillId="0" borderId="16" xfId="15" applyNumberFormat="1" applyFont="1" applyBorder="1" applyAlignment="1" applyProtection="1">
      <alignment/>
      <protection/>
    </xf>
    <xf numFmtId="2" fontId="6" fillId="24" borderId="14" xfId="0" applyNumberFormat="1" applyFont="1" applyFill="1" applyBorder="1" applyAlignment="1" applyProtection="1">
      <alignment horizontal="right" vertical="center" shrinkToFit="1"/>
      <protection locked="0"/>
    </xf>
    <xf numFmtId="0" fontId="9" fillId="24" borderId="16" xfId="0" applyFont="1" applyFill="1" applyBorder="1" applyAlignment="1">
      <alignment shrinkToFit="1"/>
    </xf>
    <xf numFmtId="0" fontId="6" fillId="0" borderId="18" xfId="0" applyFont="1" applyFill="1" applyBorder="1" applyAlignment="1" applyProtection="1">
      <alignment horizontal="center" vertical="center" textRotation="255" wrapText="1"/>
      <protection hidden="1"/>
    </xf>
    <xf numFmtId="0" fontId="9" fillId="24" borderId="16" xfId="0" applyFont="1" applyFill="1" applyBorder="1" applyAlignment="1">
      <alignment wrapText="1"/>
    </xf>
    <xf numFmtId="0" fontId="6" fillId="0" borderId="19" xfId="0" applyFont="1" applyFill="1" applyBorder="1" applyAlignment="1" applyProtection="1">
      <alignment horizontal="center" vertical="center" textRotation="255" wrapText="1"/>
      <protection hidden="1"/>
    </xf>
    <xf numFmtId="179" fontId="6" fillId="0" borderId="16" xfId="17" applyNumberFormat="1" applyFont="1" applyBorder="1" applyAlignment="1" applyProtection="1">
      <alignment/>
      <protection/>
    </xf>
    <xf numFmtId="9" fontId="6" fillId="24" borderId="14" xfId="17" applyFont="1" applyFill="1" applyBorder="1" applyAlignment="1" applyProtection="1">
      <alignment horizontal="right" vertical="center" shrinkToFit="1"/>
      <protection locked="0"/>
    </xf>
    <xf numFmtId="0" fontId="10" fillId="24" borderId="16" xfId="0" applyFont="1" applyFill="1" applyBorder="1" applyAlignment="1">
      <alignment shrinkToFit="1"/>
    </xf>
    <xf numFmtId="0" fontId="9" fillId="11" borderId="16" xfId="0" applyFont="1" applyFill="1" applyBorder="1" applyAlignment="1">
      <alignment shrinkToFit="1"/>
    </xf>
    <xf numFmtId="1" fontId="6" fillId="24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24" borderId="16" xfId="0" applyFont="1" applyFill="1" applyBorder="1" applyAlignment="1">
      <alignment wrapText="1"/>
    </xf>
    <xf numFmtId="0" fontId="11" fillId="24" borderId="20" xfId="0" applyFont="1" applyFill="1" applyBorder="1" applyAlignment="1">
      <alignment horizontal="left" wrapText="1"/>
    </xf>
    <xf numFmtId="180" fontId="6" fillId="0" borderId="16" xfId="15" applyNumberFormat="1" applyFont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 vertical="center" textRotation="255" wrapText="1"/>
      <protection hidden="1"/>
    </xf>
    <xf numFmtId="0" fontId="9" fillId="0" borderId="16" xfId="0" applyFont="1" applyFill="1" applyBorder="1" applyAlignment="1">
      <alignment shrinkToFit="1"/>
    </xf>
    <xf numFmtId="0" fontId="11" fillId="24" borderId="16" xfId="0" applyFont="1" applyFill="1" applyBorder="1" applyAlignment="1">
      <alignment wrapText="1"/>
    </xf>
    <xf numFmtId="0" fontId="12" fillId="24" borderId="16" xfId="0" applyFont="1" applyFill="1" applyBorder="1" applyAlignment="1">
      <alignment wrapText="1"/>
    </xf>
    <xf numFmtId="10" fontId="10" fillId="0" borderId="16" xfId="17" applyNumberFormat="1" applyFont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center" textRotation="255" wrapText="1"/>
      <protection hidden="1"/>
    </xf>
    <xf numFmtId="179" fontId="13" fillId="0" borderId="16" xfId="20" applyNumberFormat="1" applyFont="1" applyBorder="1" applyAlignment="1" applyProtection="1">
      <alignment/>
      <protection/>
    </xf>
    <xf numFmtId="0" fontId="12" fillId="24" borderId="16" xfId="0" applyFont="1" applyFill="1" applyBorder="1" applyAlignment="1">
      <alignment horizontal="left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9" fontId="6" fillId="24" borderId="14" xfId="17" applyFont="1" applyFill="1" applyBorder="1" applyAlignment="1" applyProtection="1">
      <alignment horizontal="right" vertical="center"/>
      <protection locked="0"/>
    </xf>
    <xf numFmtId="9" fontId="2" fillId="24" borderId="14" xfId="17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7" fontId="6" fillId="0" borderId="0" xfId="15" applyNumberFormat="1" applyFont="1" applyBorder="1" applyAlignment="1" applyProtection="1">
      <alignment/>
      <protection/>
    </xf>
    <xf numFmtId="0" fontId="9" fillId="24" borderId="0" xfId="0" applyFont="1" applyFill="1" applyBorder="1" applyAlignment="1">
      <alignment shrinkToFit="1"/>
    </xf>
    <xf numFmtId="0" fontId="11" fillId="24" borderId="24" xfId="0" applyFont="1" applyFill="1" applyBorder="1" applyAlignment="1">
      <alignment horizontal="left" wrapText="1"/>
    </xf>
    <xf numFmtId="179" fontId="9" fillId="24" borderId="0" xfId="17" applyNumberFormat="1" applyFont="1" applyFill="1" applyBorder="1" applyAlignment="1">
      <alignment horizontal="left" shrinkToFit="1"/>
    </xf>
    <xf numFmtId="0" fontId="9" fillId="20" borderId="16" xfId="17" applyNumberFormat="1" applyFont="1" applyFill="1" applyBorder="1" applyAlignment="1">
      <alignment horizontal="left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16" fillId="10" borderId="20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43" fontId="18" fillId="10" borderId="26" xfId="0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20" fillId="10" borderId="14" xfId="0" applyFont="1" applyFill="1" applyBorder="1" applyAlignment="1">
      <alignment/>
    </xf>
    <xf numFmtId="43" fontId="19" fillId="0" borderId="15" xfId="0" applyNumberFormat="1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181" fontId="18" fillId="10" borderId="14" xfId="0" applyNumberFormat="1" applyFont="1" applyFill="1" applyBorder="1" applyAlignment="1" applyProtection="1">
      <alignment vertical="center"/>
      <protection locked="0"/>
    </xf>
    <xf numFmtId="43" fontId="19" fillId="0" borderId="27" xfId="0" applyNumberFormat="1" applyFont="1" applyFill="1" applyBorder="1" applyAlignment="1">
      <alignment/>
    </xf>
    <xf numFmtId="0" fontId="21" fillId="10" borderId="14" xfId="0" applyFont="1" applyFill="1" applyBorder="1" applyAlignment="1">
      <alignment horizontal="center"/>
    </xf>
    <xf numFmtId="43" fontId="22" fillId="10" borderId="15" xfId="0" applyNumberFormat="1" applyFont="1" applyFill="1" applyBorder="1" applyAlignment="1">
      <alignment/>
    </xf>
    <xf numFmtId="0" fontId="18" fillId="10" borderId="28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left"/>
    </xf>
    <xf numFmtId="9" fontId="19" fillId="10" borderId="19" xfId="0" applyNumberFormat="1" applyFont="1" applyFill="1" applyBorder="1" applyAlignment="1">
      <alignment horizontal="center"/>
    </xf>
    <xf numFmtId="0" fontId="18" fillId="10" borderId="14" xfId="0" applyFont="1" applyFill="1" applyBorder="1" applyAlignment="1">
      <alignment horizontal="left"/>
    </xf>
    <xf numFmtId="43" fontId="19" fillId="4" borderId="15" xfId="0" applyNumberFormat="1" applyFont="1" applyFill="1" applyBorder="1" applyAlignment="1">
      <alignment/>
    </xf>
    <xf numFmtId="0" fontId="18" fillId="10" borderId="0" xfId="0" applyFont="1" applyFill="1" applyAlignment="1">
      <alignment horizontal="center"/>
    </xf>
    <xf numFmtId="0" fontId="6" fillId="10" borderId="14" xfId="0" applyFont="1" applyFill="1" applyBorder="1" applyAlignment="1">
      <alignment horizontal="center"/>
    </xf>
    <xf numFmtId="43" fontId="19" fillId="10" borderId="15" xfId="0" applyNumberFormat="1" applyFont="1" applyFill="1" applyBorder="1" applyAlignment="1">
      <alignment/>
    </xf>
    <xf numFmtId="0" fontId="7" fillId="10" borderId="0" xfId="0" applyFont="1" applyFill="1" applyAlignment="1">
      <alignment horizontal="center"/>
    </xf>
    <xf numFmtId="43" fontId="7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18" fillId="10" borderId="0" xfId="0" applyNumberFormat="1" applyFont="1" applyFill="1" applyAlignment="1">
      <alignment/>
    </xf>
    <xf numFmtId="43" fontId="19" fillId="10" borderId="15" xfId="0" applyNumberFormat="1" applyFont="1" applyFill="1" applyBorder="1" applyAlignment="1">
      <alignment horizontal="center"/>
    </xf>
    <xf numFmtId="43" fontId="19" fillId="10" borderId="29" xfId="0" applyNumberFormat="1" applyFont="1" applyFill="1" applyBorder="1" applyAlignment="1">
      <alignment horizontal="center"/>
    </xf>
    <xf numFmtId="0" fontId="6" fillId="10" borderId="14" xfId="0" applyFont="1" applyFill="1" applyBorder="1" applyAlignment="1">
      <alignment/>
    </xf>
    <xf numFmtId="9" fontId="19" fillId="4" borderId="30" xfId="0" applyNumberFormat="1" applyFont="1" applyFill="1" applyBorder="1" applyAlignment="1">
      <alignment horizontal="center"/>
    </xf>
    <xf numFmtId="0" fontId="6" fillId="10" borderId="31" xfId="0" applyFont="1" applyFill="1" applyBorder="1" applyAlignment="1">
      <alignment/>
    </xf>
    <xf numFmtId="43" fontId="19" fillId="0" borderId="32" xfId="0" applyNumberFormat="1" applyFont="1" applyFill="1" applyBorder="1" applyAlignment="1">
      <alignment/>
    </xf>
    <xf numFmtId="0" fontId="23" fillId="10" borderId="14" xfId="0" applyFont="1" applyFill="1" applyBorder="1" applyAlignment="1">
      <alignment horizontal="center"/>
    </xf>
    <xf numFmtId="43" fontId="21" fillId="10" borderId="14" xfId="15" applyNumberFormat="1" applyFont="1" applyFill="1" applyBorder="1" applyAlignment="1">
      <alignment/>
    </xf>
    <xf numFmtId="0" fontId="20" fillId="10" borderId="14" xfId="63" applyFont="1" applyFill="1" applyBorder="1">
      <alignment/>
      <protection/>
    </xf>
    <xf numFmtId="43" fontId="19" fillId="0" borderId="14" xfId="0" applyNumberFormat="1" applyFont="1" applyFill="1" applyBorder="1" applyAlignment="1">
      <alignment horizontal="right"/>
    </xf>
    <xf numFmtId="0" fontId="21" fillId="10" borderId="14" xfId="0" applyFont="1" applyFill="1" applyBorder="1" applyAlignment="1">
      <alignment horizontal="left"/>
    </xf>
    <xf numFmtId="0" fontId="19" fillId="10" borderId="14" xfId="0" applyFont="1" applyFill="1" applyBorder="1" applyAlignment="1">
      <alignment/>
    </xf>
    <xf numFmtId="0" fontId="19" fillId="10" borderId="33" xfId="0" applyFont="1" applyFill="1" applyBorder="1" applyAlignment="1">
      <alignment horizontal="center"/>
    </xf>
    <xf numFmtId="182" fontId="21" fillId="10" borderId="14" xfId="0" applyNumberFormat="1" applyFont="1" applyFill="1" applyBorder="1" applyAlignment="1">
      <alignment horizontal="left"/>
    </xf>
    <xf numFmtId="43" fontId="22" fillId="10" borderId="14" xfId="0" applyNumberFormat="1" applyFont="1" applyFill="1" applyBorder="1" applyAlignment="1">
      <alignment horizontal="left"/>
    </xf>
    <xf numFmtId="10" fontId="18" fillId="10" borderId="16" xfId="0" applyNumberFormat="1" applyFont="1" applyFill="1" applyBorder="1" applyAlignment="1">
      <alignment horizontal="center"/>
    </xf>
    <xf numFmtId="10" fontId="19" fillId="4" borderId="34" xfId="0" applyNumberFormat="1" applyFont="1" applyFill="1" applyBorder="1" applyAlignment="1">
      <alignment/>
    </xf>
    <xf numFmtId="0" fontId="20" fillId="10" borderId="14" xfId="0" applyFont="1" applyFill="1" applyBorder="1" applyAlignment="1">
      <alignment horizontal="left" wrapText="1"/>
    </xf>
    <xf numFmtId="10" fontId="19" fillId="0" borderId="34" xfId="0" applyNumberFormat="1" applyFont="1" applyFill="1" applyBorder="1" applyAlignment="1">
      <alignment/>
    </xf>
    <xf numFmtId="10" fontId="19" fillId="4" borderId="29" xfId="0" applyNumberFormat="1" applyFont="1" applyFill="1" applyBorder="1" applyAlignment="1">
      <alignment/>
    </xf>
    <xf numFmtId="43" fontId="19" fillId="10" borderId="34" xfId="0" applyNumberFormat="1" applyFont="1" applyFill="1" applyBorder="1" applyAlignment="1">
      <alignment/>
    </xf>
    <xf numFmtId="10" fontId="19" fillId="4" borderId="30" xfId="0" applyNumberFormat="1" applyFont="1" applyFill="1" applyBorder="1" applyAlignment="1">
      <alignment/>
    </xf>
    <xf numFmtId="0" fontId="18" fillId="10" borderId="14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24" fillId="10" borderId="14" xfId="0" applyFont="1" applyFill="1" applyBorder="1" applyAlignment="1">
      <alignment horizontal="center"/>
    </xf>
    <xf numFmtId="43" fontId="0" fillId="0" borderId="15" xfId="0" applyNumberFormat="1" applyFont="1" applyFill="1" applyBorder="1" applyAlignment="1">
      <alignment/>
    </xf>
    <xf numFmtId="0" fontId="19" fillId="10" borderId="35" xfId="0" applyFont="1" applyFill="1" applyBorder="1" applyAlignment="1">
      <alignment horizontal="center"/>
    </xf>
    <xf numFmtId="0" fontId="18" fillId="10" borderId="36" xfId="0" applyFont="1" applyFill="1" applyBorder="1" applyAlignment="1">
      <alignment/>
    </xf>
    <xf numFmtId="43" fontId="0" fillId="0" borderId="3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3" fontId="21" fillId="0" borderId="16" xfId="0" applyNumberFormat="1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3" fontId="6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 wrapText="1"/>
    </xf>
    <xf numFmtId="43" fontId="6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18" fillId="0" borderId="26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19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9" fillId="0" borderId="15" xfId="20" applyBorder="1" applyAlignment="1" applyProtection="1">
      <alignment horizontal="center"/>
      <protection/>
    </xf>
    <xf numFmtId="0" fontId="6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9" fillId="0" borderId="37" xfId="20" applyBorder="1" applyAlignment="1" applyProtection="1">
      <alignment horizont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SHEET" xfId="63"/>
    <cellStyle name="千位分隔 2" xfId="64"/>
  </cellStyles>
  <dxfs count="1">
    <dxf>
      <font>
        <b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41</xdr:row>
      <xdr:rowOff>171450</xdr:rowOff>
    </xdr:from>
    <xdr:ext cx="1924050" cy="304800"/>
    <xdr:sp>
      <xdr:nvSpPr>
        <xdr:cNvPr id="1" name="AutoShape 11"/>
        <xdr:cNvSpPr>
          <a:spLocks/>
        </xdr:cNvSpPr>
      </xdr:nvSpPr>
      <xdr:spPr>
        <a:xfrm>
          <a:off x="6600825" y="10229850"/>
          <a:ext cx="1924050" cy="304800"/>
        </a:xfrm>
        <a:prstGeom prst="wedgeEllipseCallout">
          <a:avLst>
            <a:gd name="adj1" fmla="val -61444"/>
            <a:gd name="adj2" fmla="val 8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本年收入，3年前的收入</a:t>
          </a:r>
        </a:p>
      </xdr:txBody>
    </xdr:sp>
    <xdr:clientData/>
  </xdr:oneCellAnchor>
  <xdr:twoCellAnchor>
    <xdr:from>
      <xdr:col>9</xdr:col>
      <xdr:colOff>142875</xdr:colOff>
      <xdr:row>42</xdr:row>
      <xdr:rowOff>209550</xdr:rowOff>
    </xdr:from>
    <xdr:to>
      <xdr:col>9</xdr:col>
      <xdr:colOff>342900</xdr:colOff>
      <xdr:row>43</xdr:row>
      <xdr:rowOff>104775</xdr:rowOff>
    </xdr:to>
    <xdr:sp>
      <xdr:nvSpPr>
        <xdr:cNvPr id="2" name="Line 12"/>
        <xdr:cNvSpPr>
          <a:spLocks/>
        </xdr:cNvSpPr>
      </xdr:nvSpPr>
      <xdr:spPr>
        <a:xfrm>
          <a:off x="7877175" y="1053465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323850</xdr:colOff>
      <xdr:row>29</xdr:row>
      <xdr:rowOff>28575</xdr:rowOff>
    </xdr:from>
    <xdr:ext cx="1266825" cy="228600"/>
    <xdr:sp>
      <xdr:nvSpPr>
        <xdr:cNvPr id="3" name="AutoShape 13"/>
        <xdr:cNvSpPr>
          <a:spLocks/>
        </xdr:cNvSpPr>
      </xdr:nvSpPr>
      <xdr:spPr>
        <a:xfrm>
          <a:off x="6562725" y="7162800"/>
          <a:ext cx="1266825" cy="228600"/>
        </a:xfrm>
        <a:prstGeom prst="wedgeEllipseCallout">
          <a:avLst>
            <a:gd name="adj1" fmla="val -65671"/>
            <a:gd name="adj2" fmla="val 1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资本溢价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7"/>
  <sheetViews>
    <sheetView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7.28125" style="65" customWidth="1"/>
    <col min="4" max="4" width="5.00390625" style="158" customWidth="1"/>
    <col min="5" max="5" width="30.421875" style="159" customWidth="1"/>
  </cols>
  <sheetData>
    <row r="1" ht="19.5" customHeight="1"/>
    <row r="2" spans="3:5" ht="19.5" customHeight="1">
      <c r="C2" s="160" t="s">
        <v>0</v>
      </c>
      <c r="D2" s="161"/>
      <c r="E2" s="162"/>
    </row>
    <row r="3" spans="3:5" ht="19.5" customHeight="1">
      <c r="C3" s="163" t="s">
        <v>1</v>
      </c>
      <c r="D3" s="164"/>
      <c r="E3" s="165"/>
    </row>
    <row r="4" spans="3:5" ht="19.5" customHeight="1">
      <c r="C4" s="166" t="s">
        <v>2</v>
      </c>
      <c r="D4" s="167"/>
      <c r="E4" s="168"/>
    </row>
    <row r="5" spans="3:5" ht="19.5" customHeight="1">
      <c r="C5" s="166" t="s">
        <v>3</v>
      </c>
      <c r="D5" s="167"/>
      <c r="E5" s="169"/>
    </row>
    <row r="6" spans="3:5" ht="19.5" customHeight="1">
      <c r="C6" s="166" t="s">
        <v>4</v>
      </c>
      <c r="D6" s="167"/>
      <c r="E6" s="169"/>
    </row>
    <row r="7" spans="3:5" s="65" customFormat="1" ht="19.5" customHeight="1">
      <c r="C7" s="166" t="s">
        <v>5</v>
      </c>
      <c r="D7" s="167"/>
      <c r="E7" s="169"/>
    </row>
    <row r="8" spans="3:5" ht="19.5" customHeight="1">
      <c r="C8" s="170" t="s">
        <v>6</v>
      </c>
      <c r="D8" s="171"/>
      <c r="E8" s="172"/>
    </row>
    <row r="9" spans="3:5" ht="19.5" customHeight="1">
      <c r="C9" s="173"/>
      <c r="D9" s="173"/>
      <c r="E9" s="173"/>
    </row>
    <row r="10" spans="3:5" ht="19.5" customHeight="1">
      <c r="C10" s="174" t="s">
        <v>7</v>
      </c>
      <c r="D10" s="174"/>
      <c r="E10" s="174"/>
    </row>
    <row r="11" ht="19.5" customHeight="1"/>
    <row r="12" spans="3:5" ht="19.5" customHeight="1">
      <c r="C12" s="175" t="s">
        <v>8</v>
      </c>
      <c r="D12" s="176" t="s">
        <v>9</v>
      </c>
      <c r="E12" s="177" t="s">
        <v>10</v>
      </c>
    </row>
    <row r="13" spans="3:5" ht="19.5" customHeight="1">
      <c r="C13" s="178" t="s">
        <v>11</v>
      </c>
      <c r="D13" s="179">
        <v>1</v>
      </c>
      <c r="E13" s="180" t="s">
        <v>12</v>
      </c>
    </row>
    <row r="14" spans="3:5" ht="19.5" customHeight="1">
      <c r="C14" s="181" t="s">
        <v>13</v>
      </c>
      <c r="D14" s="179">
        <v>4</v>
      </c>
      <c r="E14" s="182" t="s">
        <v>14</v>
      </c>
    </row>
    <row r="15" spans="3:5" ht="19.5" customHeight="1">
      <c r="C15" s="181" t="s">
        <v>15</v>
      </c>
      <c r="D15" s="179">
        <v>5</v>
      </c>
      <c r="E15" s="182" t="s">
        <v>16</v>
      </c>
    </row>
    <row r="16" spans="3:5" ht="19.5" customHeight="1">
      <c r="C16" s="183" t="s">
        <v>17</v>
      </c>
      <c r="D16" s="184">
        <v>6</v>
      </c>
      <c r="E16" s="185" t="s">
        <v>18</v>
      </c>
    </row>
    <row r="17" spans="3:5" ht="19.5" customHeight="1">
      <c r="C17" s="183" t="s">
        <v>19</v>
      </c>
      <c r="D17" s="184">
        <v>7</v>
      </c>
      <c r="E17" s="185" t="s">
        <v>20</v>
      </c>
    </row>
  </sheetData>
  <sheetProtection/>
  <mergeCells count="8">
    <mergeCell ref="C2:E2"/>
    <mergeCell ref="C3:D3"/>
    <mergeCell ref="C4:D4"/>
    <mergeCell ref="C5:D5"/>
    <mergeCell ref="C6:D6"/>
    <mergeCell ref="C7:D7"/>
    <mergeCell ref="C8:E8"/>
    <mergeCell ref="C10:E10"/>
  </mergeCells>
  <hyperlinks>
    <hyperlink ref="E16" location="现金流量表!A1" display="现金流量表"/>
    <hyperlink ref="E14" location="资产负债表!A1" display="资产负债表"/>
    <hyperlink ref="E15" location="利润表!A1" display="利润及利润分配表"/>
    <hyperlink ref="E17" location="所有者权益变动表!A1" display="所有者权益变动表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workbookViewId="0" topLeftCell="A1">
      <pane xSplit="3" ySplit="2" topLeftCell="D3" activePane="bottomRight" state="frozen"/>
      <selection pane="bottomRight" activeCell="K8" sqref="K8"/>
    </sheetView>
  </sheetViews>
  <sheetFormatPr defaultColWidth="13.7109375" defaultRowHeight="21.75" customHeight="1"/>
  <cols>
    <col min="1" max="1" width="8.8515625" style="126" customWidth="1"/>
    <col min="2" max="2" width="9.8515625" style="127" hidden="1" customWidth="1"/>
    <col min="3" max="3" width="8.421875" style="128" customWidth="1"/>
    <col min="4" max="4" width="9.140625" style="129" customWidth="1"/>
    <col min="5" max="5" width="19.28125" style="130" customWidth="1"/>
    <col min="6" max="6" width="11.140625" style="131" bestFit="1" customWidth="1"/>
    <col min="7" max="7" width="17.7109375" style="131" customWidth="1"/>
    <col min="8" max="8" width="12.00390625" style="131" customWidth="1"/>
    <col min="9" max="9" width="22.8515625" style="131" customWidth="1"/>
    <col min="10" max="16384" width="13.7109375" style="65" customWidth="1"/>
  </cols>
  <sheetData>
    <row r="1" spans="1:9" ht="49.5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</row>
    <row r="2" spans="1:9" s="125" customFormat="1" ht="36" customHeight="1">
      <c r="A2" s="133" t="s">
        <v>22</v>
      </c>
      <c r="B2" s="133" t="s">
        <v>23</v>
      </c>
      <c r="C2" s="134" t="s">
        <v>24</v>
      </c>
      <c r="D2" s="135" t="s">
        <v>25</v>
      </c>
      <c r="E2" s="134" t="s">
        <v>26</v>
      </c>
      <c r="F2" s="136" t="s">
        <v>27</v>
      </c>
      <c r="G2" s="134" t="s">
        <v>28</v>
      </c>
      <c r="H2" s="137" t="s">
        <v>29</v>
      </c>
      <c r="I2" s="136" t="s">
        <v>30</v>
      </c>
    </row>
    <row r="3" spans="1:9" s="125" customFormat="1" ht="39.75" customHeight="1">
      <c r="A3" s="138" t="s">
        <v>31</v>
      </c>
      <c r="B3" s="139"/>
      <c r="C3" s="140" t="s">
        <v>32</v>
      </c>
      <c r="D3" s="140"/>
      <c r="E3" s="141" t="s">
        <v>33</v>
      </c>
      <c r="F3" s="142" t="s">
        <v>34</v>
      </c>
      <c r="G3" s="142">
        <v>13844763578</v>
      </c>
      <c r="H3" s="142" t="s">
        <v>35</v>
      </c>
      <c r="I3" s="153" t="s">
        <v>36</v>
      </c>
    </row>
    <row r="4" spans="1:9" s="125" customFormat="1" ht="39.75" customHeight="1">
      <c r="A4" s="138"/>
      <c r="B4" s="142"/>
      <c r="C4" s="140" t="s">
        <v>37</v>
      </c>
      <c r="D4" s="141" t="s">
        <v>38</v>
      </c>
      <c r="E4" s="143" t="s">
        <v>39</v>
      </c>
      <c r="F4" s="142" t="s">
        <v>40</v>
      </c>
      <c r="G4" s="142">
        <v>13944774321</v>
      </c>
      <c r="H4" s="142" t="s">
        <v>35</v>
      </c>
      <c r="I4" s="154"/>
    </row>
    <row r="5" spans="1:9" ht="39.75" customHeight="1">
      <c r="A5" s="138"/>
      <c r="B5" s="139"/>
      <c r="C5" s="144" t="s">
        <v>41</v>
      </c>
      <c r="D5" s="140" t="s">
        <v>38</v>
      </c>
      <c r="E5" s="141" t="s">
        <v>42</v>
      </c>
      <c r="F5" s="142" t="s">
        <v>43</v>
      </c>
      <c r="G5" s="142">
        <v>15943300079</v>
      </c>
      <c r="H5" s="145" t="s">
        <v>44</v>
      </c>
      <c r="I5" s="155"/>
    </row>
    <row r="6" spans="1:9" ht="39.75" customHeight="1">
      <c r="A6" s="138"/>
      <c r="B6" s="139"/>
      <c r="C6" s="144" t="s">
        <v>45</v>
      </c>
      <c r="D6" s="140"/>
      <c r="E6" s="141" t="s">
        <v>46</v>
      </c>
      <c r="F6" s="142" t="s">
        <v>47</v>
      </c>
      <c r="G6" s="142">
        <v>13630667979</v>
      </c>
      <c r="H6" s="145" t="s">
        <v>44</v>
      </c>
      <c r="I6" s="155"/>
    </row>
    <row r="7" spans="1:9" ht="39.75" customHeight="1">
      <c r="A7" s="138"/>
      <c r="B7" s="146"/>
      <c r="C7" s="147" t="s">
        <v>48</v>
      </c>
      <c r="D7" s="140"/>
      <c r="E7" s="141" t="s">
        <v>49</v>
      </c>
      <c r="F7" s="142" t="s">
        <v>50</v>
      </c>
      <c r="G7" s="142">
        <v>15843397986</v>
      </c>
      <c r="H7" s="145" t="s">
        <v>35</v>
      </c>
      <c r="I7" s="156"/>
    </row>
    <row r="8" spans="1:9" ht="39.75" customHeight="1">
      <c r="A8" s="138" t="s">
        <v>51</v>
      </c>
      <c r="B8" s="146"/>
      <c r="C8" s="147" t="s">
        <v>52</v>
      </c>
      <c r="D8" s="140"/>
      <c r="E8" s="141" t="s">
        <v>53</v>
      </c>
      <c r="F8" s="142" t="s">
        <v>54</v>
      </c>
      <c r="G8" s="142">
        <v>17767946918</v>
      </c>
      <c r="H8" s="145" t="s">
        <v>35</v>
      </c>
      <c r="I8" s="155"/>
    </row>
    <row r="9" spans="1:9" ht="39.75" customHeight="1">
      <c r="A9" s="138"/>
      <c r="B9" s="139"/>
      <c r="C9" s="144" t="s">
        <v>55</v>
      </c>
      <c r="D9" s="140" t="s">
        <v>38</v>
      </c>
      <c r="E9" s="141" t="s">
        <v>56</v>
      </c>
      <c r="F9" s="142" t="s">
        <v>57</v>
      </c>
      <c r="G9" s="142">
        <v>13630682330</v>
      </c>
      <c r="H9" s="145" t="s">
        <v>35</v>
      </c>
      <c r="I9" s="155"/>
    </row>
    <row r="10" spans="1:9" ht="39.75" customHeight="1">
      <c r="A10" s="138"/>
      <c r="B10" s="139"/>
      <c r="C10" s="144" t="s">
        <v>58</v>
      </c>
      <c r="D10" s="141"/>
      <c r="E10" s="148" t="s">
        <v>59</v>
      </c>
      <c r="F10" s="139" t="s">
        <v>60</v>
      </c>
      <c r="G10" s="139">
        <v>13104339128</v>
      </c>
      <c r="H10" s="145" t="s">
        <v>35</v>
      </c>
      <c r="I10" s="155"/>
    </row>
    <row r="11" spans="1:9" ht="39.75" customHeight="1">
      <c r="A11" s="149" t="s">
        <v>61</v>
      </c>
      <c r="B11" s="139"/>
      <c r="C11" s="144" t="s">
        <v>62</v>
      </c>
      <c r="D11" s="140"/>
      <c r="E11" s="150" t="s">
        <v>63</v>
      </c>
      <c r="F11" s="142" t="s">
        <v>64</v>
      </c>
      <c r="G11" s="142">
        <v>13354336868</v>
      </c>
      <c r="H11" s="145" t="s">
        <v>35</v>
      </c>
      <c r="I11" s="155"/>
    </row>
    <row r="12" spans="1:9" ht="39.75" customHeight="1">
      <c r="A12" s="138" t="s">
        <v>65</v>
      </c>
      <c r="B12" s="139"/>
      <c r="C12" s="144" t="s">
        <v>66</v>
      </c>
      <c r="D12" s="140" t="s">
        <v>38</v>
      </c>
      <c r="E12" s="150" t="s">
        <v>67</v>
      </c>
      <c r="F12" s="151" t="s">
        <v>68</v>
      </c>
      <c r="G12" s="142">
        <v>15943306651</v>
      </c>
      <c r="H12" s="145" t="s">
        <v>35</v>
      </c>
      <c r="I12" s="155"/>
    </row>
    <row r="13" spans="1:9" ht="39.75" customHeight="1">
      <c r="A13" s="138"/>
      <c r="B13" s="139"/>
      <c r="C13" s="144" t="s">
        <v>69</v>
      </c>
      <c r="D13" s="140" t="s">
        <v>38</v>
      </c>
      <c r="E13" s="150" t="s">
        <v>70</v>
      </c>
      <c r="F13" s="142" t="s">
        <v>71</v>
      </c>
      <c r="G13" s="142">
        <v>15844306330</v>
      </c>
      <c r="H13" s="145" t="s">
        <v>72</v>
      </c>
      <c r="I13" s="155"/>
    </row>
    <row r="14" spans="1:9" ht="39.75" customHeight="1">
      <c r="A14" s="138"/>
      <c r="B14" s="139"/>
      <c r="C14" s="144" t="s">
        <v>73</v>
      </c>
      <c r="D14" s="140"/>
      <c r="E14" s="142" t="s">
        <v>74</v>
      </c>
      <c r="F14" s="142" t="s">
        <v>75</v>
      </c>
      <c r="G14" s="142">
        <v>13843343300</v>
      </c>
      <c r="H14" s="145" t="s">
        <v>35</v>
      </c>
      <c r="I14" s="155"/>
    </row>
    <row r="15" spans="1:9" ht="39.75" customHeight="1">
      <c r="A15" s="138"/>
      <c r="B15" s="146"/>
      <c r="C15" s="147" t="s">
        <v>76</v>
      </c>
      <c r="D15" s="140" t="s">
        <v>38</v>
      </c>
      <c r="E15" s="150" t="s">
        <v>77</v>
      </c>
      <c r="F15" s="142" t="s">
        <v>78</v>
      </c>
      <c r="G15" s="142">
        <v>18744309099</v>
      </c>
      <c r="H15" s="145" t="s">
        <v>79</v>
      </c>
      <c r="I15" s="145"/>
    </row>
    <row r="16" spans="1:9" ht="39.75" customHeight="1">
      <c r="A16" s="138" t="s">
        <v>80</v>
      </c>
      <c r="B16" s="139"/>
      <c r="C16" s="144" t="s">
        <v>81</v>
      </c>
      <c r="D16" s="140"/>
      <c r="E16" s="150" t="s">
        <v>82</v>
      </c>
      <c r="F16" s="142" t="s">
        <v>83</v>
      </c>
      <c r="G16" s="142">
        <v>15944378066</v>
      </c>
      <c r="H16" s="145" t="s">
        <v>84</v>
      </c>
      <c r="I16" s="155"/>
    </row>
    <row r="17" spans="1:9" ht="39.75" customHeight="1">
      <c r="A17" s="138"/>
      <c r="B17" s="139"/>
      <c r="C17" s="144" t="s">
        <v>85</v>
      </c>
      <c r="D17" s="140" t="s">
        <v>38</v>
      </c>
      <c r="E17" s="150" t="s">
        <v>86</v>
      </c>
      <c r="F17" s="142" t="s">
        <v>87</v>
      </c>
      <c r="G17" s="145">
        <v>15043363652</v>
      </c>
      <c r="H17" s="145" t="s">
        <v>84</v>
      </c>
      <c r="I17" s="155"/>
    </row>
    <row r="18" spans="1:9" ht="39.75" customHeight="1">
      <c r="A18" s="138"/>
      <c r="B18" s="139"/>
      <c r="C18" s="144" t="s">
        <v>88</v>
      </c>
      <c r="D18" s="140" t="s">
        <v>38</v>
      </c>
      <c r="E18" s="150" t="s">
        <v>89</v>
      </c>
      <c r="F18" s="150" t="s">
        <v>90</v>
      </c>
      <c r="G18" s="145">
        <v>15981302652</v>
      </c>
      <c r="H18" s="145" t="s">
        <v>84</v>
      </c>
      <c r="I18" s="155"/>
    </row>
    <row r="19" spans="1:9" ht="39.75" customHeight="1">
      <c r="A19" s="138"/>
      <c r="B19" s="139"/>
      <c r="C19" s="144" t="s">
        <v>91</v>
      </c>
      <c r="D19" s="140" t="s">
        <v>38</v>
      </c>
      <c r="E19" s="150" t="s">
        <v>92</v>
      </c>
      <c r="F19" s="145" t="s">
        <v>93</v>
      </c>
      <c r="G19" s="152">
        <v>13019232908</v>
      </c>
      <c r="H19" s="145" t="s">
        <v>84</v>
      </c>
      <c r="I19" s="145"/>
    </row>
    <row r="20" spans="1:9" ht="39.75" customHeight="1">
      <c r="A20" s="138"/>
      <c r="B20" s="139"/>
      <c r="C20" s="144" t="s">
        <v>94</v>
      </c>
      <c r="D20" s="140"/>
      <c r="E20" s="150" t="s">
        <v>95</v>
      </c>
      <c r="F20" s="150" t="s">
        <v>96</v>
      </c>
      <c r="G20" s="145">
        <v>13944315537</v>
      </c>
      <c r="H20" s="145" t="s">
        <v>35</v>
      </c>
      <c r="I20" s="155"/>
    </row>
    <row r="21" spans="1:9" ht="39.75" customHeight="1">
      <c r="A21" s="138"/>
      <c r="B21" s="139"/>
      <c r="C21" s="144" t="s">
        <v>97</v>
      </c>
      <c r="D21" s="140" t="s">
        <v>38</v>
      </c>
      <c r="E21" s="150" t="s">
        <v>98</v>
      </c>
      <c r="F21" s="145" t="s">
        <v>99</v>
      </c>
      <c r="G21" s="145">
        <v>13654432700</v>
      </c>
      <c r="H21" s="145" t="s">
        <v>84</v>
      </c>
      <c r="I21" s="145"/>
    </row>
    <row r="22" spans="1:9" ht="39.75" customHeight="1">
      <c r="A22" s="149" t="s">
        <v>100</v>
      </c>
      <c r="B22" s="139"/>
      <c r="C22" s="144" t="s">
        <v>101</v>
      </c>
      <c r="D22" s="140"/>
      <c r="E22" s="150" t="s">
        <v>102</v>
      </c>
      <c r="F22" s="145" t="s">
        <v>103</v>
      </c>
      <c r="G22" s="145">
        <v>18743311116</v>
      </c>
      <c r="H22" s="145" t="s">
        <v>35</v>
      </c>
      <c r="I22" s="157"/>
    </row>
  </sheetData>
  <sheetProtection/>
  <mergeCells count="5">
    <mergeCell ref="A1:I1"/>
    <mergeCell ref="A3:A7"/>
    <mergeCell ref="A8:A10"/>
    <mergeCell ref="A12:A15"/>
    <mergeCell ref="A16:A21"/>
  </mergeCells>
  <printOptions gridLines="1" horizontalCentered="1"/>
  <pageMargins left="0.39305555555555555" right="0.39305555555555555" top="0.39305555555555555" bottom="0.39305555555555555" header="0.2361111111111111" footer="0.14930555555555555"/>
  <pageSetup blackAndWhite="1" horizontalDpi="300" verticalDpi="300" orientation="portrait" paperSize="9" scale="75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H7" sqref="H7"/>
    </sheetView>
  </sheetViews>
  <sheetFormatPr defaultColWidth="9.140625" defaultRowHeight="12.75"/>
  <cols>
    <col min="1" max="1" width="4.00390625" style="64" customWidth="1"/>
    <col min="2" max="2" width="52.8515625" style="65" customWidth="1"/>
    <col min="3" max="3" width="19.00390625" style="66" customWidth="1"/>
    <col min="4" max="4" width="9.8515625" style="67" customWidth="1"/>
    <col min="5" max="5" width="26.140625" style="0" customWidth="1"/>
  </cols>
  <sheetData>
    <row r="1" spans="1:4" ht="20.25" customHeight="1">
      <c r="A1" s="68" t="s">
        <v>104</v>
      </c>
      <c r="B1" s="69"/>
      <c r="C1" s="70"/>
      <c r="D1" s="71"/>
    </row>
    <row r="2" spans="1:4" s="63" customFormat="1" ht="13.5" customHeight="1">
      <c r="A2" s="72" t="s">
        <v>105</v>
      </c>
      <c r="B2" s="73" t="s">
        <v>106</v>
      </c>
      <c r="C2" s="74" t="s">
        <v>107</v>
      </c>
      <c r="D2" s="75"/>
    </row>
    <row r="3" spans="1:4" ht="13.5" customHeight="1">
      <c r="A3" s="76">
        <v>1</v>
      </c>
      <c r="B3" s="77" t="s">
        <v>108</v>
      </c>
      <c r="C3" s="78"/>
      <c r="D3" s="79"/>
    </row>
    <row r="4" spans="1:4" ht="13.5" customHeight="1">
      <c r="A4" s="76"/>
      <c r="B4" s="80" t="s">
        <v>109</v>
      </c>
      <c r="C4" s="78"/>
      <c r="D4" s="79"/>
    </row>
    <row r="5" spans="1:4" ht="13.5" customHeight="1">
      <c r="A5" s="76"/>
      <c r="B5" s="80" t="s">
        <v>110</v>
      </c>
      <c r="C5" s="81"/>
      <c r="D5" s="79"/>
    </row>
    <row r="6" spans="1:4" ht="13.5" customHeight="1">
      <c r="A6" s="76"/>
      <c r="B6" s="80" t="s">
        <v>111</v>
      </c>
      <c r="C6" s="81"/>
      <c r="D6" s="79"/>
    </row>
    <row r="7" spans="1:4" ht="13.5" customHeight="1">
      <c r="A7" s="76"/>
      <c r="B7" s="80" t="s">
        <v>112</v>
      </c>
      <c r="C7" s="81"/>
      <c r="D7" s="79"/>
    </row>
    <row r="8" spans="1:4" ht="13.5" customHeight="1">
      <c r="A8" s="76"/>
      <c r="B8" s="80" t="s">
        <v>113</v>
      </c>
      <c r="C8" s="81"/>
      <c r="D8" s="79"/>
    </row>
    <row r="9" spans="1:4" ht="13.5" customHeight="1">
      <c r="A9" s="76"/>
      <c r="B9" s="77" t="s">
        <v>114</v>
      </c>
      <c r="C9" s="81"/>
      <c r="D9" s="79"/>
    </row>
    <row r="10" spans="1:4" ht="13.5" customHeight="1">
      <c r="A10" s="76"/>
      <c r="B10" s="82" t="s">
        <v>115</v>
      </c>
      <c r="C10" s="83">
        <f>SUM(C3:C9)</f>
        <v>0</v>
      </c>
      <c r="D10" s="84" t="s">
        <v>116</v>
      </c>
    </row>
    <row r="11" spans="1:4" ht="13.5" customHeight="1">
      <c r="A11" s="76">
        <v>2</v>
      </c>
      <c r="B11" s="85" t="s">
        <v>117</v>
      </c>
      <c r="C11" s="78" t="e">
        <f>#REF!</f>
        <v>#REF!</v>
      </c>
      <c r="D11" s="86">
        <v>0.17</v>
      </c>
    </row>
    <row r="12" spans="1:4" ht="13.5" customHeight="1">
      <c r="A12" s="76"/>
      <c r="B12" s="85" t="s">
        <v>118</v>
      </c>
      <c r="C12" s="78"/>
      <c r="D12" s="86">
        <v>0.13</v>
      </c>
    </row>
    <row r="13" spans="1:4" ht="13.5" customHeight="1">
      <c r="A13" s="76"/>
      <c r="B13" s="85" t="s">
        <v>119</v>
      </c>
      <c r="C13" s="78"/>
      <c r="D13" s="86">
        <v>0.06</v>
      </c>
    </row>
    <row r="14" spans="1:4" ht="13.5" customHeight="1">
      <c r="A14" s="76"/>
      <c r="B14" s="85" t="s">
        <v>120</v>
      </c>
      <c r="C14" s="78"/>
      <c r="D14" s="86">
        <v>0.04</v>
      </c>
    </row>
    <row r="15" spans="1:5" ht="13.5" customHeight="1">
      <c r="A15" s="76"/>
      <c r="B15" s="87" t="s">
        <v>121</v>
      </c>
      <c r="C15" s="88"/>
      <c r="D15" s="86"/>
      <c r="E15" s="89" t="s">
        <v>122</v>
      </c>
    </row>
    <row r="16" spans="1:5" ht="13.5" customHeight="1">
      <c r="A16" s="76"/>
      <c r="B16" s="90" t="s">
        <v>123</v>
      </c>
      <c r="C16" s="91" t="e">
        <f>C11*D11+C12*D12+C13*D13+C14*D14</f>
        <v>#REF!</v>
      </c>
      <c r="D16" s="86"/>
      <c r="E16" s="92" t="e">
        <f>IF(SUM(C11:C15)=#REF!," ","主营业务收入合计与利润表不符！")</f>
        <v>#REF!</v>
      </c>
    </row>
    <row r="17" spans="1:4" ht="13.5" customHeight="1">
      <c r="A17" s="76"/>
      <c r="B17" s="85" t="s">
        <v>124</v>
      </c>
      <c r="C17" s="78" t="e">
        <f>#REF!</f>
        <v>#REF!</v>
      </c>
      <c r="D17" s="86">
        <v>0.17</v>
      </c>
    </row>
    <row r="18" spans="1:4" ht="13.5" customHeight="1">
      <c r="A18" s="76"/>
      <c r="B18" s="85" t="s">
        <v>125</v>
      </c>
      <c r="C18" s="78"/>
      <c r="D18" s="86">
        <v>0.13</v>
      </c>
    </row>
    <row r="19" spans="1:4" ht="13.5" customHeight="1">
      <c r="A19" s="76"/>
      <c r="B19" s="87" t="s">
        <v>126</v>
      </c>
      <c r="C19" s="88"/>
      <c r="D19" s="86"/>
    </row>
    <row r="20" spans="1:5" ht="13.5" customHeight="1">
      <c r="A20" s="76"/>
      <c r="B20" s="87" t="s">
        <v>127</v>
      </c>
      <c r="C20" s="88"/>
      <c r="D20" s="86"/>
      <c r="E20" s="89" t="e">
        <f>IF(SUM(C17:C20)=#REF!," ","主营业务成本合计与利润表不符！")</f>
        <v>#REF!</v>
      </c>
    </row>
    <row r="21" spans="1:5" ht="13.5" customHeight="1">
      <c r="A21" s="76"/>
      <c r="B21" s="85" t="s">
        <v>128</v>
      </c>
      <c r="C21" s="78" t="e">
        <f>登记表!#REF!-登记表!#REF!</f>
        <v>#REF!</v>
      </c>
      <c r="D21" s="86">
        <v>0.17</v>
      </c>
      <c r="E21" s="93"/>
    </row>
    <row r="22" spans="1:5" ht="13.5" customHeight="1">
      <c r="A22" s="76"/>
      <c r="B22" s="85" t="s">
        <v>129</v>
      </c>
      <c r="C22" s="78"/>
      <c r="D22" s="86">
        <v>0.13</v>
      </c>
      <c r="E22" s="94"/>
    </row>
    <row r="23" spans="1:5" ht="13.5" customHeight="1">
      <c r="A23" s="76"/>
      <c r="B23" s="87" t="s">
        <v>130</v>
      </c>
      <c r="C23" s="88"/>
      <c r="D23" s="86"/>
      <c r="E23" s="95" t="e">
        <f>IF(SUM(C21:C23)=登记表!#REF!-登记表!#REF!," ","存货增加额与资产负债表不符！")</f>
        <v>#REF!</v>
      </c>
    </row>
    <row r="24" spans="1:4" ht="13.5" customHeight="1">
      <c r="A24" s="76"/>
      <c r="B24" s="90" t="s">
        <v>131</v>
      </c>
      <c r="C24" s="96" t="e">
        <f>C17*D17+C18*D18+C21*D21+C22*D22</f>
        <v>#REF!</v>
      </c>
      <c r="D24" s="97"/>
    </row>
    <row r="25" spans="1:4" ht="13.5" customHeight="1">
      <c r="A25" s="76"/>
      <c r="B25" s="98" t="s">
        <v>132</v>
      </c>
      <c r="C25" s="91" t="e">
        <f>C16-C24</f>
        <v>#REF!</v>
      </c>
      <c r="D25" s="97"/>
    </row>
    <row r="26" spans="1:4" ht="13.5" customHeight="1">
      <c r="A26" s="76"/>
      <c r="B26" s="98" t="s">
        <v>133</v>
      </c>
      <c r="C26" s="91" t="e">
        <f>#REF!</f>
        <v>#REF!</v>
      </c>
      <c r="D26" s="97"/>
    </row>
    <row r="27" spans="1:4" ht="13.5" customHeight="1">
      <c r="A27" s="76"/>
      <c r="B27" s="98" t="s">
        <v>134</v>
      </c>
      <c r="C27" s="91" t="e">
        <f>#REF!</f>
        <v>#REF!</v>
      </c>
      <c r="D27" s="99">
        <v>0.25</v>
      </c>
    </row>
    <row r="28" spans="1:4" ht="13.5" customHeight="1">
      <c r="A28" s="76"/>
      <c r="B28" s="100" t="s">
        <v>135</v>
      </c>
      <c r="C28" s="101" t="e">
        <f>#REF!*3/10000</f>
        <v>#REF!</v>
      </c>
      <c r="D28" s="79"/>
    </row>
    <row r="29" spans="1:4" ht="13.5" customHeight="1">
      <c r="A29" s="76"/>
      <c r="B29" s="98" t="s">
        <v>136</v>
      </c>
      <c r="C29" s="78"/>
      <c r="D29" s="79"/>
    </row>
    <row r="30" spans="1:4" ht="13.5" customHeight="1">
      <c r="A30" s="76"/>
      <c r="B30" s="102" t="s">
        <v>137</v>
      </c>
      <c r="C30" s="83" t="e">
        <f>(C25+C26+C27+C28+C29)-(登记表!#REF!-登记表!#REF!)</f>
        <v>#REF!</v>
      </c>
      <c r="D30" s="79"/>
    </row>
    <row r="31" spans="1:4" ht="13.5" customHeight="1">
      <c r="A31" s="76">
        <v>3</v>
      </c>
      <c r="B31" s="103" t="s">
        <v>138</v>
      </c>
      <c r="C31" s="83">
        <f>SUM(C32:C36)</f>
        <v>0</v>
      </c>
      <c r="D31" s="79"/>
    </row>
    <row r="32" spans="1:4" ht="13.5" customHeight="1">
      <c r="A32" s="76"/>
      <c r="B32" s="104" t="s">
        <v>139</v>
      </c>
      <c r="C32" s="78"/>
      <c r="D32" s="79"/>
    </row>
    <row r="33" spans="1:4" ht="13.5" customHeight="1">
      <c r="A33" s="76"/>
      <c r="B33" s="104" t="s">
        <v>140</v>
      </c>
      <c r="C33" s="78"/>
      <c r="D33" s="79"/>
    </row>
    <row r="34" spans="1:4" ht="13.5" customHeight="1">
      <c r="A34" s="76"/>
      <c r="B34" s="104" t="s">
        <v>141</v>
      </c>
      <c r="C34" s="78"/>
      <c r="D34" s="79"/>
    </row>
    <row r="35" spans="1:4" ht="13.5" customHeight="1">
      <c r="A35" s="76"/>
      <c r="B35" s="104" t="s">
        <v>142</v>
      </c>
      <c r="C35" s="105"/>
      <c r="D35" s="79"/>
    </row>
    <row r="36" spans="1:4" ht="13.5" customHeight="1">
      <c r="A36" s="76"/>
      <c r="B36" s="104" t="s">
        <v>143</v>
      </c>
      <c r="C36" s="78"/>
      <c r="D36" s="79"/>
    </row>
    <row r="37" spans="1:4" ht="13.5" customHeight="1">
      <c r="A37" s="76">
        <v>4</v>
      </c>
      <c r="B37" s="106" t="s">
        <v>144</v>
      </c>
      <c r="C37" s="83" t="e">
        <f>C38+C39+C42</f>
        <v>#REF!</v>
      </c>
      <c r="D37" s="79"/>
    </row>
    <row r="38" spans="1:4" ht="13.5" customHeight="1">
      <c r="A38" s="76"/>
      <c r="B38" s="77" t="s">
        <v>145</v>
      </c>
      <c r="C38" s="78"/>
      <c r="D38" s="79"/>
    </row>
    <row r="39" spans="1:4" ht="13.5" customHeight="1">
      <c r="A39" s="76"/>
      <c r="B39" s="77" t="s">
        <v>146</v>
      </c>
      <c r="C39" s="78"/>
      <c r="D39" s="79"/>
    </row>
    <row r="40" spans="1:4" ht="13.5" customHeight="1">
      <c r="A40" s="76"/>
      <c r="B40" s="107" t="s">
        <v>147</v>
      </c>
      <c r="C40" s="78" t="e">
        <f>#REF!</f>
        <v>#REF!</v>
      </c>
      <c r="D40" s="79"/>
    </row>
    <row r="41" spans="1:4" ht="13.5" customHeight="1">
      <c r="A41" s="76"/>
      <c r="B41" s="107" t="s">
        <v>148</v>
      </c>
      <c r="C41" s="78"/>
      <c r="D41" s="79"/>
    </row>
    <row r="42" spans="1:4" ht="13.5" customHeight="1">
      <c r="A42" s="76"/>
      <c r="B42" s="77" t="s">
        <v>149</v>
      </c>
      <c r="C42" s="91" t="e">
        <f>C40-C41</f>
        <v>#REF!</v>
      </c>
      <c r="D42" s="79"/>
    </row>
    <row r="43" spans="1:4" ht="13.5" customHeight="1">
      <c r="A43" s="108">
        <v>5</v>
      </c>
      <c r="B43" s="109" t="s">
        <v>150</v>
      </c>
      <c r="C43" s="110">
        <f>SUM(C44:C51)</f>
        <v>0</v>
      </c>
      <c r="D43" s="111" t="s">
        <v>151</v>
      </c>
    </row>
    <row r="44" spans="1:4" ht="13.5" customHeight="1">
      <c r="A44" s="108"/>
      <c r="B44" s="77" t="s">
        <v>152</v>
      </c>
      <c r="C44" s="91">
        <v>0</v>
      </c>
      <c r="D44" s="112">
        <v>0</v>
      </c>
    </row>
    <row r="45" spans="1:4" ht="13.5" customHeight="1">
      <c r="A45" s="108"/>
      <c r="B45" s="113" t="s">
        <v>153</v>
      </c>
      <c r="C45" s="114"/>
      <c r="D45" s="115"/>
    </row>
    <row r="46" spans="1:4" ht="13.5" customHeight="1">
      <c r="A46" s="108"/>
      <c r="B46" s="113" t="s">
        <v>154</v>
      </c>
      <c r="C46" s="114"/>
      <c r="D46" s="115"/>
    </row>
    <row r="47" spans="1:4" ht="13.5" customHeight="1">
      <c r="A47" s="108"/>
      <c r="B47" s="113" t="s">
        <v>155</v>
      </c>
      <c r="C47" s="114"/>
      <c r="D47" s="115"/>
    </row>
    <row r="48" spans="1:4" ht="13.5" customHeight="1">
      <c r="A48" s="108"/>
      <c r="B48" s="113" t="s">
        <v>156</v>
      </c>
      <c r="C48" s="116">
        <v>0</v>
      </c>
      <c r="D48" s="115"/>
    </row>
    <row r="49" spans="1:4" ht="13.5" customHeight="1">
      <c r="A49" s="108"/>
      <c r="B49" s="113" t="s">
        <v>157</v>
      </c>
      <c r="C49" s="114"/>
      <c r="D49" s="115"/>
    </row>
    <row r="50" spans="1:4" ht="13.5" customHeight="1">
      <c r="A50" s="108"/>
      <c r="B50" s="113" t="s">
        <v>158</v>
      </c>
      <c r="C50" s="114"/>
      <c r="D50" s="115"/>
    </row>
    <row r="51" spans="1:4" ht="13.5" customHeight="1">
      <c r="A51" s="108"/>
      <c r="B51" s="113" t="s">
        <v>159</v>
      </c>
      <c r="C51" s="114"/>
      <c r="D51" s="117"/>
    </row>
    <row r="52" spans="1:4" ht="13.5" customHeight="1">
      <c r="A52" s="76">
        <v>6</v>
      </c>
      <c r="B52" s="118" t="s">
        <v>160</v>
      </c>
      <c r="C52" s="78"/>
      <c r="D52" s="79"/>
    </row>
    <row r="53" spans="1:4" ht="13.5" customHeight="1">
      <c r="A53" s="76">
        <v>7</v>
      </c>
      <c r="B53" s="118" t="s">
        <v>161</v>
      </c>
      <c r="C53" s="78"/>
      <c r="D53" s="79"/>
    </row>
    <row r="54" spans="1:4" ht="13.5" customHeight="1">
      <c r="A54" s="76">
        <v>8</v>
      </c>
      <c r="B54" s="118" t="s">
        <v>162</v>
      </c>
      <c r="C54" s="78"/>
      <c r="D54" s="79"/>
    </row>
    <row r="55" spans="1:4" ht="13.5" customHeight="1">
      <c r="A55" s="76">
        <v>9</v>
      </c>
      <c r="B55" s="119" t="s">
        <v>163</v>
      </c>
      <c r="C55" s="78"/>
      <c r="D55" s="79"/>
    </row>
    <row r="56" spans="1:4" ht="13.5" customHeight="1">
      <c r="A56" s="76">
        <v>10</v>
      </c>
      <c r="B56" s="118" t="s">
        <v>164</v>
      </c>
      <c r="C56" s="78"/>
      <c r="D56" s="79"/>
    </row>
    <row r="57" spans="1:4" ht="13.5" customHeight="1">
      <c r="A57" s="76">
        <v>11</v>
      </c>
      <c r="B57" s="118" t="s">
        <v>165</v>
      </c>
      <c r="C57" s="78"/>
      <c r="D57" s="79"/>
    </row>
    <row r="58" spans="1:4" ht="13.5" customHeight="1">
      <c r="A58" s="76"/>
      <c r="B58" s="118" t="s">
        <v>166</v>
      </c>
      <c r="C58" s="78"/>
      <c r="D58" s="79"/>
    </row>
    <row r="59" spans="1:4" ht="13.5" customHeight="1">
      <c r="A59" s="76"/>
      <c r="B59" s="120" t="s">
        <v>167</v>
      </c>
      <c r="C59" s="83">
        <f>SUM(C57:C58)</f>
        <v>0</v>
      </c>
      <c r="D59" s="79"/>
    </row>
    <row r="60" spans="1:4" ht="13.5" customHeight="1">
      <c r="A60" s="76">
        <v>12</v>
      </c>
      <c r="B60" s="118" t="s">
        <v>168</v>
      </c>
      <c r="C60" s="78"/>
      <c r="D60" s="79"/>
    </row>
    <row r="61" spans="1:4" ht="13.5" customHeight="1">
      <c r="A61" s="76">
        <v>13</v>
      </c>
      <c r="B61" s="118" t="s">
        <v>169</v>
      </c>
      <c r="C61" s="78"/>
      <c r="D61" s="79"/>
    </row>
    <row r="62" spans="1:3" ht="13.5" customHeight="1">
      <c r="A62" s="76">
        <v>14</v>
      </c>
      <c r="B62" s="118" t="s">
        <v>170</v>
      </c>
      <c r="C62" s="121"/>
    </row>
    <row r="63" spans="1:3" ht="13.5" customHeight="1">
      <c r="A63" s="122">
        <v>15</v>
      </c>
      <c r="B63" s="123" t="s">
        <v>171</v>
      </c>
      <c r="C63" s="124"/>
    </row>
  </sheetData>
  <sheetProtection/>
  <mergeCells count="1">
    <mergeCell ref="A1:C1"/>
  </mergeCells>
  <conditionalFormatting sqref="E16">
    <cfRule type="cellIs" priority="1" dxfId="0" operator="equal" stopIfTrue="1">
      <formula>"主营业务收入合计与利润表不符！"</formula>
    </cfRule>
  </conditionalFormatting>
  <conditionalFormatting sqref="E20">
    <cfRule type="cellIs" priority="2" dxfId="0" operator="equal" stopIfTrue="1">
      <formula>"主营业务成本合计与利润表不符！"</formula>
    </cfRule>
  </conditionalFormatting>
  <conditionalFormatting sqref="E23">
    <cfRule type="cellIs" priority="3" dxfId="0" operator="equal" stopIfTrue="1">
      <formula>"存货增加额与资产负债表不符！"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H7" sqref="H7"/>
    </sheetView>
  </sheetViews>
  <sheetFormatPr defaultColWidth="9.140625" defaultRowHeight="18.75" customHeight="1"/>
  <cols>
    <col min="1" max="1" width="5.421875" style="3" customWidth="1"/>
    <col min="2" max="2" width="5.140625" style="4" customWidth="1"/>
    <col min="3" max="3" width="18.140625" style="5" customWidth="1"/>
    <col min="4" max="4" width="8.421875" style="4" customWidth="1"/>
    <col min="5" max="5" width="12.8515625" style="3" customWidth="1"/>
    <col min="6" max="6" width="12.00390625" style="3" customWidth="1"/>
    <col min="7" max="7" width="3.8515625" style="3" customWidth="1"/>
    <col min="8" max="8" width="27.7109375" style="3" customWidth="1"/>
    <col min="9" max="9" width="22.421875" style="3" customWidth="1"/>
    <col min="10" max="16384" width="9.140625" style="3" customWidth="1"/>
  </cols>
  <sheetData>
    <row r="1" spans="1:9" ht="18.75" customHeight="1">
      <c r="A1" s="6" t="str">
        <f>CONCATENATE("编制单位：",'基本信息录入'!E3)</f>
        <v>编制单位：</v>
      </c>
      <c r="B1" s="6"/>
      <c r="C1" s="6"/>
      <c r="D1" s="6"/>
      <c r="E1" s="7"/>
      <c r="F1" s="8"/>
      <c r="G1" s="9" t="s">
        <v>172</v>
      </c>
      <c r="H1" s="8"/>
      <c r="I1" s="8"/>
    </row>
    <row r="2" spans="1:9" ht="18.75" customHeight="1">
      <c r="A2" s="10" t="s">
        <v>173</v>
      </c>
      <c r="B2" s="10"/>
      <c r="C2" s="11" t="s">
        <v>174</v>
      </c>
      <c r="D2" s="11"/>
      <c r="E2" s="12"/>
      <c r="F2" s="13" t="s">
        <v>175</v>
      </c>
      <c r="G2" s="14"/>
      <c r="H2" s="15"/>
      <c r="I2" s="15"/>
    </row>
    <row r="3" spans="1:9" s="1" customFormat="1" ht="15.75" customHeight="1">
      <c r="A3" s="16" t="s">
        <v>176</v>
      </c>
      <c r="B3" s="17" t="s">
        <v>105</v>
      </c>
      <c r="C3" s="18" t="s">
        <v>177</v>
      </c>
      <c r="D3" s="18" t="s">
        <v>178</v>
      </c>
      <c r="E3" s="19" t="s">
        <v>179</v>
      </c>
      <c r="F3" s="20" t="s">
        <v>180</v>
      </c>
      <c r="G3" s="21" t="s">
        <v>181</v>
      </c>
      <c r="H3" s="22" t="s">
        <v>182</v>
      </c>
      <c r="I3" s="57" t="s">
        <v>183</v>
      </c>
    </row>
    <row r="4" spans="1:9" s="1" customFormat="1" ht="18.75" customHeight="1">
      <c r="A4" s="23">
        <v>1</v>
      </c>
      <c r="B4" s="23">
        <v>2</v>
      </c>
      <c r="C4" s="24">
        <v>3</v>
      </c>
      <c r="D4" s="23">
        <v>4</v>
      </c>
      <c r="E4" s="23">
        <v>5</v>
      </c>
      <c r="F4" s="23" t="s">
        <v>184</v>
      </c>
      <c r="G4" s="25">
        <v>7</v>
      </c>
      <c r="H4" s="24">
        <v>8</v>
      </c>
      <c r="I4" s="58"/>
    </row>
    <row r="5" spans="1:9" s="2" customFormat="1" ht="18.75" customHeight="1">
      <c r="A5" s="26" t="s">
        <v>185</v>
      </c>
      <c r="B5" s="23">
        <v>1</v>
      </c>
      <c r="C5" s="27" t="s">
        <v>186</v>
      </c>
      <c r="D5" s="28" t="e">
        <f>登记表!#REF!/登记表!#REF!</f>
        <v>#REF!</v>
      </c>
      <c r="E5" s="28" t="e">
        <f>登记表!#REF!/登记表!#REF!</f>
        <v>#REF!</v>
      </c>
      <c r="F5" s="29" t="e">
        <f>D5-E5</f>
        <v>#REF!</v>
      </c>
      <c r="G5" s="30"/>
      <c r="H5" s="31" t="s">
        <v>187</v>
      </c>
      <c r="I5" s="31" t="s">
        <v>188</v>
      </c>
    </row>
    <row r="6" spans="1:9" s="2" customFormat="1" ht="25.5" customHeight="1">
      <c r="A6" s="32"/>
      <c r="B6" s="23">
        <v>2</v>
      </c>
      <c r="C6" s="27" t="s">
        <v>189</v>
      </c>
      <c r="D6" s="28" t="e">
        <f>(登记表!#REF!+登记表!#REF!+登记表!#REF!+登记表!#REF!)/登记表!#REF!</f>
        <v>#REF!</v>
      </c>
      <c r="E6" s="28" t="e">
        <f>(登记表!#REF!+登记表!#REF!+登记表!#REF!+登记表!#REF!)/登记表!#REF!</f>
        <v>#REF!</v>
      </c>
      <c r="F6" s="29" t="e">
        <f>D6-E6</f>
        <v>#REF!</v>
      </c>
      <c r="G6" s="30"/>
      <c r="H6" s="33" t="s">
        <v>190</v>
      </c>
      <c r="I6" s="33" t="s">
        <v>191</v>
      </c>
    </row>
    <row r="7" spans="1:9" s="2" customFormat="1" ht="18.75" customHeight="1">
      <c r="A7" s="34"/>
      <c r="B7" s="23">
        <v>3</v>
      </c>
      <c r="C7" s="27" t="s">
        <v>192</v>
      </c>
      <c r="D7" s="29"/>
      <c r="E7" s="28" t="e">
        <f>#REF!/登记表!#REF!</f>
        <v>#REF!</v>
      </c>
      <c r="F7" s="29" t="e">
        <f>D7-E7</f>
        <v>#REF!</v>
      </c>
      <c r="G7" s="30"/>
      <c r="H7" s="31" t="s">
        <v>193</v>
      </c>
      <c r="I7" s="59"/>
    </row>
    <row r="8" spans="1:9" s="2" customFormat="1" ht="18.75" customHeight="1">
      <c r="A8" s="26" t="s">
        <v>194</v>
      </c>
      <c r="B8" s="23">
        <v>4</v>
      </c>
      <c r="C8" s="27" t="s">
        <v>195</v>
      </c>
      <c r="D8" s="35" t="e">
        <f>登记表!#REF!/登记表!#REF!</f>
        <v>#REF!</v>
      </c>
      <c r="E8" s="35" t="e">
        <f>登记表!#REF!/登记表!#REF!</f>
        <v>#REF!</v>
      </c>
      <c r="F8" s="29" t="e">
        <f aca="true" t="shared" si="0" ref="F8:F14">D8-E8</f>
        <v>#REF!</v>
      </c>
      <c r="G8" s="36"/>
      <c r="H8" s="31" t="s">
        <v>196</v>
      </c>
      <c r="I8" s="31" t="s">
        <v>197</v>
      </c>
    </row>
    <row r="9" spans="1:10" s="2" customFormat="1" ht="18.75" customHeight="1">
      <c r="A9" s="32"/>
      <c r="B9" s="23">
        <v>5</v>
      </c>
      <c r="C9" s="27" t="s">
        <v>198</v>
      </c>
      <c r="D9" s="35" t="e">
        <f>登记表!#REF!/登记表!#REF!</f>
        <v>#REF!</v>
      </c>
      <c r="E9" s="35" t="e">
        <f>登记表!#REF!/登记表!#REF!</f>
        <v>#REF!</v>
      </c>
      <c r="F9" s="29" t="e">
        <f t="shared" si="0"/>
        <v>#REF!</v>
      </c>
      <c r="G9" s="30"/>
      <c r="H9" s="31" t="s">
        <v>199</v>
      </c>
      <c r="I9" s="31" t="s">
        <v>200</v>
      </c>
      <c r="J9" s="2" t="s">
        <v>201</v>
      </c>
    </row>
    <row r="10" spans="1:9" s="2" customFormat="1" ht="18.75" customHeight="1">
      <c r="A10" s="32"/>
      <c r="B10" s="23">
        <v>6</v>
      </c>
      <c r="C10" s="37" t="s">
        <v>202</v>
      </c>
      <c r="D10" s="35"/>
      <c r="E10" s="35"/>
      <c r="F10" s="29">
        <f t="shared" si="0"/>
        <v>0</v>
      </c>
      <c r="G10" s="30"/>
      <c r="H10" s="31" t="s">
        <v>203</v>
      </c>
      <c r="I10" s="31" t="s">
        <v>200</v>
      </c>
    </row>
    <row r="11" spans="1:9" s="2" customFormat="1" ht="18.75" customHeight="1">
      <c r="A11" s="32"/>
      <c r="B11" s="23">
        <v>7</v>
      </c>
      <c r="C11" s="27" t="s">
        <v>204</v>
      </c>
      <c r="D11" s="35"/>
      <c r="E11" s="29" t="e">
        <f>(#REF!+#REF!)/#REF!</f>
        <v>#REF!</v>
      </c>
      <c r="F11" s="29" t="e">
        <f t="shared" si="0"/>
        <v>#REF!</v>
      </c>
      <c r="G11" s="30"/>
      <c r="H11" s="38" t="s">
        <v>205</v>
      </c>
      <c r="I11" s="31" t="s">
        <v>206</v>
      </c>
    </row>
    <row r="12" spans="1:9" s="2" customFormat="1" ht="18.75" customHeight="1">
      <c r="A12" s="34"/>
      <c r="B12" s="23">
        <v>8</v>
      </c>
      <c r="C12" s="27" t="s">
        <v>207</v>
      </c>
      <c r="D12" s="35"/>
      <c r="E12" s="28" t="e">
        <f>(登记表!#REF!+登记表!#REF!+登记表!#REF!+登记表!#REF!)/登记表!#REF!</f>
        <v>#REF!</v>
      </c>
      <c r="F12" s="29" t="e">
        <f t="shared" si="0"/>
        <v>#REF!</v>
      </c>
      <c r="G12" s="30"/>
      <c r="H12" s="31" t="s">
        <v>208</v>
      </c>
      <c r="I12" s="31" t="s">
        <v>200</v>
      </c>
    </row>
    <row r="13" spans="1:9" s="2" customFormat="1" ht="18.75" customHeight="1">
      <c r="A13" s="26" t="s">
        <v>209</v>
      </c>
      <c r="B13" s="23">
        <v>9</v>
      </c>
      <c r="C13" s="27" t="s">
        <v>210</v>
      </c>
      <c r="D13" s="29"/>
      <c r="E13" s="29" t="e">
        <f>#REF!/((登记表!#REF!+登记表!#REF!)/2)</f>
        <v>#REF!</v>
      </c>
      <c r="F13" s="29" t="e">
        <f t="shared" si="0"/>
        <v>#REF!</v>
      </c>
      <c r="G13" s="30"/>
      <c r="H13" s="31" t="s">
        <v>211</v>
      </c>
      <c r="I13" s="31" t="s">
        <v>212</v>
      </c>
    </row>
    <row r="14" spans="1:9" s="2" customFormat="1" ht="23.25" customHeight="1">
      <c r="A14" s="32"/>
      <c r="B14" s="23">
        <v>10</v>
      </c>
      <c r="C14" s="27" t="s">
        <v>213</v>
      </c>
      <c r="D14" s="29"/>
      <c r="E14" s="29" t="e">
        <f>360/E13</f>
        <v>#REF!</v>
      </c>
      <c r="F14" s="29" t="e">
        <f t="shared" si="0"/>
        <v>#REF!</v>
      </c>
      <c r="G14" s="39"/>
      <c r="H14" s="40" t="s">
        <v>214</v>
      </c>
      <c r="I14" s="31" t="s">
        <v>215</v>
      </c>
    </row>
    <row r="15" spans="1:9" s="2" customFormat="1" ht="18.75" customHeight="1">
      <c r="A15" s="32"/>
      <c r="B15" s="23">
        <v>11</v>
      </c>
      <c r="C15" s="27" t="s">
        <v>216</v>
      </c>
      <c r="D15" s="29"/>
      <c r="E15" s="29" t="e">
        <f>#REF!/((登记表!#REF!+登记表!#REF!)/2)</f>
        <v>#REF!</v>
      </c>
      <c r="F15" s="29" t="e">
        <f aca="true" t="shared" si="1" ref="F15:F31">D15-E15</f>
        <v>#REF!</v>
      </c>
      <c r="G15" s="30"/>
      <c r="H15" s="31" t="s">
        <v>217</v>
      </c>
      <c r="I15" s="31" t="s">
        <v>218</v>
      </c>
    </row>
    <row r="16" spans="1:9" s="2" customFormat="1" ht="18.75" customHeight="1">
      <c r="A16" s="32"/>
      <c r="B16" s="23">
        <v>12</v>
      </c>
      <c r="C16" s="27" t="s">
        <v>219</v>
      </c>
      <c r="D16" s="29"/>
      <c r="E16" s="29" t="e">
        <f>360/E15</f>
        <v>#REF!</v>
      </c>
      <c r="F16" s="29" t="e">
        <f t="shared" si="1"/>
        <v>#REF!</v>
      </c>
      <c r="G16" s="39"/>
      <c r="H16" s="31" t="s">
        <v>220</v>
      </c>
      <c r="I16" s="31" t="s">
        <v>221</v>
      </c>
    </row>
    <row r="17" spans="1:9" s="2" customFormat="1" ht="18.75" customHeight="1">
      <c r="A17" s="32"/>
      <c r="B17" s="23">
        <v>13</v>
      </c>
      <c r="C17" s="27" t="s">
        <v>222</v>
      </c>
      <c r="D17" s="29"/>
      <c r="E17" s="29" t="e">
        <f>#REF!/((登记表!#REF!+登记表!#REF!)/2)</f>
        <v>#REF!</v>
      </c>
      <c r="F17" s="29" t="e">
        <f t="shared" si="1"/>
        <v>#REF!</v>
      </c>
      <c r="G17" s="30"/>
      <c r="H17" s="31" t="s">
        <v>223</v>
      </c>
      <c r="I17" s="31" t="s">
        <v>218</v>
      </c>
    </row>
    <row r="18" spans="1:9" s="2" customFormat="1" ht="21" customHeight="1">
      <c r="A18" s="32"/>
      <c r="B18" s="23">
        <v>14</v>
      </c>
      <c r="C18" s="27" t="s">
        <v>224</v>
      </c>
      <c r="D18" s="29"/>
      <c r="E18" s="23" t="e">
        <f>360/E17</f>
        <v>#REF!</v>
      </c>
      <c r="F18" s="29" t="e">
        <f t="shared" si="1"/>
        <v>#REF!</v>
      </c>
      <c r="G18" s="30"/>
      <c r="H18" s="40" t="s">
        <v>225</v>
      </c>
      <c r="I18" s="31" t="s">
        <v>221</v>
      </c>
    </row>
    <row r="19" spans="1:9" s="2" customFormat="1" ht="20.25" customHeight="1">
      <c r="A19" s="32"/>
      <c r="B19" s="23">
        <v>15</v>
      </c>
      <c r="C19" s="27" t="s">
        <v>226</v>
      </c>
      <c r="D19" s="29"/>
      <c r="E19" s="29" t="e">
        <f>#REF!/((登记表!#REF!+登记表!#REF!)/2)</f>
        <v>#REF!</v>
      </c>
      <c r="F19" s="29" t="e">
        <f t="shared" si="1"/>
        <v>#REF!</v>
      </c>
      <c r="G19" s="30"/>
      <c r="H19" s="31" t="s">
        <v>227</v>
      </c>
      <c r="I19" s="31" t="s">
        <v>218</v>
      </c>
    </row>
    <row r="20" spans="1:9" s="2" customFormat="1" ht="20.25" customHeight="1">
      <c r="A20" s="32"/>
      <c r="B20" s="23">
        <v>16</v>
      </c>
      <c r="C20" s="27" t="s">
        <v>228</v>
      </c>
      <c r="D20" s="29"/>
      <c r="E20" s="23" t="e">
        <f>360/E19</f>
        <v>#REF!</v>
      </c>
      <c r="F20" s="29" t="e">
        <f t="shared" si="1"/>
        <v>#REF!</v>
      </c>
      <c r="G20" s="30"/>
      <c r="H20" s="40" t="s">
        <v>229</v>
      </c>
      <c r="I20" s="31" t="s">
        <v>221</v>
      </c>
    </row>
    <row r="21" spans="1:9" s="2" customFormat="1" ht="18.75" customHeight="1">
      <c r="A21" s="32"/>
      <c r="B21" s="23">
        <v>17</v>
      </c>
      <c r="C21" s="27" t="s">
        <v>230</v>
      </c>
      <c r="D21" s="29"/>
      <c r="E21" s="29" t="e">
        <f>#REF!/((登记表!#REF!+登记表!#REF!)/2)</f>
        <v>#REF!</v>
      </c>
      <c r="F21" s="29" t="e">
        <f t="shared" si="1"/>
        <v>#REF!</v>
      </c>
      <c r="G21" s="30"/>
      <c r="H21" s="31" t="s">
        <v>231</v>
      </c>
      <c r="I21" s="31" t="s">
        <v>218</v>
      </c>
    </row>
    <row r="22" spans="1:9" s="2" customFormat="1" ht="18.75" customHeight="1">
      <c r="A22" s="32"/>
      <c r="B22" s="23">
        <v>18</v>
      </c>
      <c r="C22" s="27" t="s">
        <v>232</v>
      </c>
      <c r="D22" s="29"/>
      <c r="E22" s="23" t="e">
        <f>360/E21</f>
        <v>#REF!</v>
      </c>
      <c r="F22" s="29" t="e">
        <f t="shared" si="1"/>
        <v>#REF!</v>
      </c>
      <c r="G22" s="30"/>
      <c r="H22" s="40" t="s">
        <v>233</v>
      </c>
      <c r="I22" s="31" t="s">
        <v>221</v>
      </c>
    </row>
    <row r="23" spans="1:9" s="2" customFormat="1" ht="23.25" customHeight="1">
      <c r="A23" s="32"/>
      <c r="B23" s="23">
        <v>19</v>
      </c>
      <c r="C23" s="37" t="s">
        <v>234</v>
      </c>
      <c r="D23" s="29"/>
      <c r="E23" s="29"/>
      <c r="F23" s="29">
        <f t="shared" si="1"/>
        <v>0</v>
      </c>
      <c r="G23" s="30"/>
      <c r="H23" s="41" t="s">
        <v>235</v>
      </c>
      <c r="I23" s="60"/>
    </row>
    <row r="24" spans="1:9" s="2" customFormat="1" ht="18.75" customHeight="1">
      <c r="A24" s="32"/>
      <c r="B24" s="23">
        <v>20</v>
      </c>
      <c r="C24" s="27" t="s">
        <v>236</v>
      </c>
      <c r="D24" s="29"/>
      <c r="E24" s="42" t="e">
        <f>#REF!/((登记表!#REF!+登记表!#REF!)/2)</f>
        <v>#REF!</v>
      </c>
      <c r="F24" s="29" t="e">
        <f t="shared" si="1"/>
        <v>#REF!</v>
      </c>
      <c r="G24" s="30"/>
      <c r="H24" s="31" t="s">
        <v>237</v>
      </c>
      <c r="I24" s="31" t="s">
        <v>218</v>
      </c>
    </row>
    <row r="25" spans="1:9" s="2" customFormat="1" ht="18.75" customHeight="1">
      <c r="A25" s="43" t="s">
        <v>238</v>
      </c>
      <c r="B25" s="23">
        <v>21</v>
      </c>
      <c r="C25" s="27" t="s">
        <v>239</v>
      </c>
      <c r="D25" s="29"/>
      <c r="E25" s="35" t="e">
        <f>#REF!/#REF!</f>
        <v>#REF!</v>
      </c>
      <c r="F25" s="29" t="e">
        <f t="shared" si="1"/>
        <v>#REF!</v>
      </c>
      <c r="G25" s="30"/>
      <c r="H25" s="31" t="s">
        <v>240</v>
      </c>
      <c r="I25" s="31" t="s">
        <v>241</v>
      </c>
    </row>
    <row r="26" spans="1:9" s="2" customFormat="1" ht="18.75" customHeight="1">
      <c r="A26" s="32"/>
      <c r="B26" s="23">
        <v>22</v>
      </c>
      <c r="C26" s="27" t="s">
        <v>242</v>
      </c>
      <c r="D26" s="29"/>
      <c r="E26" s="35" t="e">
        <f>#REF!/#REF!</f>
        <v>#REF!</v>
      </c>
      <c r="F26" s="29" t="e">
        <f t="shared" si="1"/>
        <v>#REF!</v>
      </c>
      <c r="G26" s="30"/>
      <c r="H26" s="31" t="s">
        <v>243</v>
      </c>
      <c r="I26" s="31" t="s">
        <v>241</v>
      </c>
    </row>
    <row r="27" spans="1:9" s="2" customFormat="1" ht="18.75" customHeight="1">
      <c r="A27" s="32"/>
      <c r="B27" s="23">
        <v>23</v>
      </c>
      <c r="C27" s="27" t="s">
        <v>244</v>
      </c>
      <c r="D27" s="29"/>
      <c r="E27" s="35" t="e">
        <f>(#REF!-#REF!)/#REF!</f>
        <v>#REF!</v>
      </c>
      <c r="F27" s="29" t="e">
        <f t="shared" si="1"/>
        <v>#REF!</v>
      </c>
      <c r="G27" s="36"/>
      <c r="H27" s="31" t="s">
        <v>245</v>
      </c>
      <c r="I27" s="31" t="s">
        <v>241</v>
      </c>
    </row>
    <row r="28" spans="1:9" s="2" customFormat="1" ht="18.75" customHeight="1">
      <c r="A28" s="32"/>
      <c r="B28" s="23">
        <v>24</v>
      </c>
      <c r="C28" s="27" t="s">
        <v>246</v>
      </c>
      <c r="D28" s="29"/>
      <c r="E28" s="35" t="e">
        <f>#REF!/(#REF!+#REF!+#REF!+#REF!+#REF!)</f>
        <v>#REF!</v>
      </c>
      <c r="F28" s="29" t="e">
        <f t="shared" si="1"/>
        <v>#REF!</v>
      </c>
      <c r="G28" s="36"/>
      <c r="H28" s="31" t="s">
        <v>247</v>
      </c>
      <c r="I28" s="31" t="s">
        <v>241</v>
      </c>
    </row>
    <row r="29" spans="1:9" s="2" customFormat="1" ht="18.75" customHeight="1">
      <c r="A29" s="32"/>
      <c r="B29" s="23">
        <v>25</v>
      </c>
      <c r="C29" s="27" t="s">
        <v>248</v>
      </c>
      <c r="D29" s="29"/>
      <c r="E29" s="35" t="e">
        <f>#REF!/#REF!</f>
        <v>#REF!</v>
      </c>
      <c r="F29" s="29" t="e">
        <f t="shared" si="1"/>
        <v>#REF!</v>
      </c>
      <c r="G29" s="36"/>
      <c r="H29" s="31" t="s">
        <v>249</v>
      </c>
      <c r="I29" s="59"/>
    </row>
    <row r="30" spans="1:9" s="2" customFormat="1" ht="18.75" customHeight="1">
      <c r="A30" s="32"/>
      <c r="B30" s="23">
        <v>26</v>
      </c>
      <c r="C30" s="27" t="s">
        <v>250</v>
      </c>
      <c r="D30" s="29"/>
      <c r="E30" s="35" t="e">
        <f>(#REF!+#REF!)/((登记表!#REF!+登记表!#REF!)/2)</f>
        <v>#REF!</v>
      </c>
      <c r="F30" s="29" t="e">
        <f t="shared" si="1"/>
        <v>#REF!</v>
      </c>
      <c r="G30" s="36"/>
      <c r="H30" s="38" t="s">
        <v>251</v>
      </c>
      <c r="I30" s="59"/>
    </row>
    <row r="31" spans="1:9" s="2" customFormat="1" ht="18.75" customHeight="1">
      <c r="A31" s="32"/>
      <c r="B31" s="23">
        <v>27</v>
      </c>
      <c r="C31" s="27" t="s">
        <v>252</v>
      </c>
      <c r="D31" s="29"/>
      <c r="E31" s="35" t="e">
        <f>#REF!/((登记表!#REF!+登记表!#REF!)/2)</f>
        <v>#REF!</v>
      </c>
      <c r="F31" s="29" t="e">
        <f t="shared" si="1"/>
        <v>#REF!</v>
      </c>
      <c r="G31" s="36"/>
      <c r="H31" s="44" t="s">
        <v>253</v>
      </c>
      <c r="I31" s="59"/>
    </row>
    <row r="32" spans="1:9" s="2" customFormat="1" ht="22.5" customHeight="1">
      <c r="A32" s="32"/>
      <c r="B32" s="23">
        <v>28</v>
      </c>
      <c r="C32" s="37" t="s">
        <v>254</v>
      </c>
      <c r="D32" s="29"/>
      <c r="E32" s="35"/>
      <c r="F32" s="29"/>
      <c r="G32" s="36"/>
      <c r="H32" s="45" t="s">
        <v>255</v>
      </c>
      <c r="I32" s="59"/>
    </row>
    <row r="33" spans="1:9" s="2" customFormat="1" ht="23.25" customHeight="1">
      <c r="A33" s="32"/>
      <c r="B33" s="23">
        <v>29</v>
      </c>
      <c r="C33" s="37" t="s">
        <v>256</v>
      </c>
      <c r="D33" s="29"/>
      <c r="E33" s="35"/>
      <c r="F33" s="29"/>
      <c r="G33" s="36"/>
      <c r="H33" s="45" t="s">
        <v>257</v>
      </c>
      <c r="I33" s="59"/>
    </row>
    <row r="34" spans="1:9" s="2" customFormat="1" ht="15.75" customHeight="1">
      <c r="A34" s="32"/>
      <c r="B34" s="23">
        <v>30</v>
      </c>
      <c r="C34" s="37" t="s">
        <v>258</v>
      </c>
      <c r="D34" s="29"/>
      <c r="E34" s="35"/>
      <c r="F34" s="29"/>
      <c r="G34" s="36"/>
      <c r="H34" s="45" t="s">
        <v>259</v>
      </c>
      <c r="I34" s="59"/>
    </row>
    <row r="35" spans="1:9" s="2" customFormat="1" ht="15.75" customHeight="1">
      <c r="A35" s="32"/>
      <c r="B35" s="23">
        <v>31</v>
      </c>
      <c r="C35" s="37" t="s">
        <v>260</v>
      </c>
      <c r="D35" s="29"/>
      <c r="E35" s="35"/>
      <c r="F35" s="29"/>
      <c r="G35" s="36"/>
      <c r="H35" s="45" t="s">
        <v>261</v>
      </c>
      <c r="I35" s="59"/>
    </row>
    <row r="36" spans="1:9" s="2" customFormat="1" ht="13.5" customHeight="1">
      <c r="A36" s="32"/>
      <c r="B36" s="23">
        <v>32</v>
      </c>
      <c r="C36" s="37" t="s">
        <v>262</v>
      </c>
      <c r="D36" s="29"/>
      <c r="E36" s="35"/>
      <c r="F36" s="29"/>
      <c r="G36" s="36"/>
      <c r="H36" s="45" t="s">
        <v>263</v>
      </c>
      <c r="I36" s="59"/>
    </row>
    <row r="37" spans="1:9" s="2" customFormat="1" ht="16.5" customHeight="1">
      <c r="A37" s="32"/>
      <c r="B37" s="23">
        <v>33</v>
      </c>
      <c r="C37" s="37" t="s">
        <v>264</v>
      </c>
      <c r="D37" s="29"/>
      <c r="E37" s="35"/>
      <c r="F37" s="29"/>
      <c r="G37" s="36"/>
      <c r="H37" s="45" t="s">
        <v>265</v>
      </c>
      <c r="I37" s="59"/>
    </row>
    <row r="38" spans="1:9" s="2" customFormat="1" ht="16.5" customHeight="1">
      <c r="A38" s="32" t="s">
        <v>266</v>
      </c>
      <c r="B38" s="23">
        <v>34</v>
      </c>
      <c r="C38" s="27" t="s">
        <v>267</v>
      </c>
      <c r="D38" s="29"/>
      <c r="E38" s="35" t="e">
        <f>(#REF!-#REF!)/#REF!</f>
        <v>#REF!</v>
      </c>
      <c r="F38" s="29" t="e">
        <f>D38-E38</f>
        <v>#REF!</v>
      </c>
      <c r="G38" s="36"/>
      <c r="H38" s="31" t="s">
        <v>268</v>
      </c>
      <c r="I38" s="31" t="s">
        <v>241</v>
      </c>
    </row>
    <row r="39" spans="1:9" s="2" customFormat="1" ht="23.25" customHeight="1">
      <c r="A39" s="32"/>
      <c r="B39" s="23">
        <v>35</v>
      </c>
      <c r="C39" s="27" t="s">
        <v>269</v>
      </c>
      <c r="D39" s="29"/>
      <c r="E39" s="35" t="e">
        <f>登记表!#REF!/登记表!#REF!</f>
        <v>#REF!</v>
      </c>
      <c r="F39" s="29"/>
      <c r="G39" s="36"/>
      <c r="H39" s="46" t="s">
        <v>270</v>
      </c>
      <c r="I39" s="59"/>
    </row>
    <row r="40" spans="1:9" s="2" customFormat="1" ht="23.25" customHeight="1">
      <c r="A40" s="32"/>
      <c r="B40" s="23">
        <v>36</v>
      </c>
      <c r="C40" s="27" t="s">
        <v>271</v>
      </c>
      <c r="D40" s="29"/>
      <c r="E40" s="35" t="e">
        <f>(登记表!#REF!-登记表!#REF!)/登记表!#REF!</f>
        <v>#REF!</v>
      </c>
      <c r="F40" s="29"/>
      <c r="G40" s="36"/>
      <c r="H40" s="45" t="s">
        <v>272</v>
      </c>
      <c r="I40" s="59"/>
    </row>
    <row r="41" spans="1:9" s="2" customFormat="1" ht="22.5" customHeight="1">
      <c r="A41" s="32"/>
      <c r="B41" s="23">
        <v>37</v>
      </c>
      <c r="C41" s="27" t="s">
        <v>273</v>
      </c>
      <c r="D41" s="29"/>
      <c r="E41" s="35" t="e">
        <f>登记表!#REF!/登记表!#REF!-1</f>
        <v>#REF!</v>
      </c>
      <c r="F41" s="29"/>
      <c r="G41" s="36"/>
      <c r="H41" s="45" t="s">
        <v>274</v>
      </c>
      <c r="I41" s="61" t="e">
        <f>(登记表!#REF!-登记表!#REF!)/登记表!#REF!</f>
        <v>#REF!</v>
      </c>
    </row>
    <row r="42" spans="1:9" s="2" customFormat="1" ht="21" customHeight="1">
      <c r="A42" s="32"/>
      <c r="B42" s="23">
        <v>38</v>
      </c>
      <c r="C42" s="27" t="s">
        <v>275</v>
      </c>
      <c r="D42" s="29"/>
      <c r="E42" s="35" t="e">
        <f>#REF!/#REF!-1</f>
        <v>#REF!</v>
      </c>
      <c r="F42" s="29"/>
      <c r="G42" s="36"/>
      <c r="H42" s="45" t="s">
        <v>276</v>
      </c>
      <c r="I42" s="61"/>
    </row>
    <row r="43" spans="1:9" s="2" customFormat="1" ht="18.75" customHeight="1">
      <c r="A43" s="32"/>
      <c r="B43" s="23">
        <v>39</v>
      </c>
      <c r="C43" s="27" t="s">
        <v>277</v>
      </c>
      <c r="D43" s="29"/>
      <c r="E43" s="35" t="e">
        <f>#REF!/#REF!</f>
        <v>#REF!</v>
      </c>
      <c r="F43" s="29"/>
      <c r="G43" s="36"/>
      <c r="H43" s="45" t="s">
        <v>278</v>
      </c>
      <c r="I43" s="61"/>
    </row>
    <row r="44" spans="1:10" s="2" customFormat="1" ht="18" customHeight="1">
      <c r="A44" s="32"/>
      <c r="B44" s="23">
        <v>40</v>
      </c>
      <c r="C44" s="37" t="s">
        <v>279</v>
      </c>
      <c r="D44" s="29"/>
      <c r="E44" s="47">
        <f>(I44/J44)^(1/3)-1</f>
        <v>0.09139288306110593</v>
      </c>
      <c r="F44" s="29"/>
      <c r="G44" s="36"/>
      <c r="H44" s="31" t="s">
        <v>280</v>
      </c>
      <c r="I44" s="62">
        <v>130</v>
      </c>
      <c r="J44" s="62">
        <v>100</v>
      </c>
    </row>
    <row r="45" spans="1:10" s="2" customFormat="1" ht="23.25" customHeight="1">
      <c r="A45" s="34"/>
      <c r="B45" s="23">
        <v>41</v>
      </c>
      <c r="C45" s="37" t="s">
        <v>281</v>
      </c>
      <c r="D45" s="29"/>
      <c r="E45" s="47">
        <f>(I45/J45)^(1/3)-1</f>
        <v>0.1186889420813968</v>
      </c>
      <c r="F45" s="29"/>
      <c r="G45" s="36"/>
      <c r="H45" s="46" t="s">
        <v>282</v>
      </c>
      <c r="I45" s="62">
        <v>140</v>
      </c>
      <c r="J45" s="62">
        <v>100</v>
      </c>
    </row>
    <row r="46" spans="1:9" s="2" customFormat="1" ht="19.5" customHeight="1">
      <c r="A46" s="48" t="s">
        <v>283</v>
      </c>
      <c r="B46" s="23">
        <v>42</v>
      </c>
      <c r="C46" s="37" t="s">
        <v>284</v>
      </c>
      <c r="D46" s="29"/>
      <c r="E46" s="49" t="s">
        <v>285</v>
      </c>
      <c r="F46" s="29"/>
      <c r="G46" s="36"/>
      <c r="H46" s="50" t="s">
        <v>286</v>
      </c>
      <c r="I46" s="46" t="s">
        <v>287</v>
      </c>
    </row>
    <row r="47" spans="1:9" s="2" customFormat="1" ht="18.75" customHeight="1">
      <c r="A47" s="51" t="s">
        <v>288</v>
      </c>
      <c r="B47" s="23">
        <v>43</v>
      </c>
      <c r="C47" s="37" t="s">
        <v>289</v>
      </c>
      <c r="D47" s="29"/>
      <c r="E47" s="29"/>
      <c r="F47" s="29"/>
      <c r="G47" s="36"/>
      <c r="H47" s="31" t="s">
        <v>290</v>
      </c>
      <c r="I47" s="59"/>
    </row>
    <row r="48" spans="1:9" s="2" customFormat="1" ht="18.75" customHeight="1">
      <c r="A48" s="51"/>
      <c r="B48" s="23"/>
      <c r="C48" s="52"/>
      <c r="D48" s="29"/>
      <c r="E48" s="29"/>
      <c r="F48" s="29"/>
      <c r="G48" s="53"/>
      <c r="H48" s="31"/>
      <c r="I48" s="59"/>
    </row>
    <row r="49" spans="3:8" ht="18.75" customHeight="1">
      <c r="C49" s="54" t="s">
        <v>291</v>
      </c>
      <c r="D49" s="55"/>
      <c r="E49" s="56"/>
      <c r="F49" s="56"/>
      <c r="G49" s="56"/>
      <c r="H49" s="56"/>
    </row>
  </sheetData>
  <sheetProtection/>
  <mergeCells count="10">
    <mergeCell ref="A1:E1"/>
    <mergeCell ref="A2:B2"/>
    <mergeCell ref="C2:E2"/>
    <mergeCell ref="H23:I23"/>
    <mergeCell ref="A5:A7"/>
    <mergeCell ref="A8:A12"/>
    <mergeCell ref="A13:A24"/>
    <mergeCell ref="A25:A37"/>
    <mergeCell ref="A38:A45"/>
    <mergeCell ref="A47:A48"/>
  </mergeCells>
  <dataValidations count="1">
    <dataValidation errorStyle="warning" allowBlank="1" error="非本报表合法科目，请重新输入" imeMode="on" sqref="C2 F2:G2 A1:A2"/>
  </dataValidations>
  <hyperlinks>
    <hyperlink ref="E46" location="杜邦分析!A1" display="见单独表格"/>
  </hyperlinks>
  <printOptions/>
  <pageMargins left="0.84" right="0.75" top="0.4799999999999999" bottom="0.47" header="0.3" footer="0.22999999999999998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DSKC</cp:lastModifiedBy>
  <cp:lastPrinted>2018-05-16T03:49:49Z</cp:lastPrinted>
  <dcterms:created xsi:type="dcterms:W3CDTF">2010-02-21T08:31:56Z</dcterms:created>
  <dcterms:modified xsi:type="dcterms:W3CDTF">2023-08-16T00:46:53Z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105EE10D3FA34B608D97E75CE8431527_12</vt:lpwstr>
  </property>
</Properties>
</file>